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<sst xmlns="http://schemas.openxmlformats.org/spreadsheetml/2006/main" count="335" uniqueCount="96">
  <si>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</si>
  <si>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</si>
  <si>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</si>
  <si>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</si>
  <si>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</si>
  <si>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</si>
  <si>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</si>
  <si>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</si>
  <si>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</si>
  <si>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</si>
  <si>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</si>
  <si>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</si>
  <si>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</si>
  <si>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</si>
  <si>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</si>
  <si>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</si>
  <si>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</si>
  <si>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</si>
  <si>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</si>
  <si>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</si>
  <si>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</si>
  <si>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</si>
  <si>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</si>
  <si>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</si>
  <si>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</si>
  <si>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</si>
  <si>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</si>
  <si>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</si>
  <si>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</si>
  <si>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</si>
  <si>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</si>
  <si>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</si>
  <si>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</si>
  <si>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</si>
  <si>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</si>
  <si>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</si>
  <si>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</si>
  <si>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</si>
  <si>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</si>
  <si>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</si>
  <si>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</si>
  <si>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</si>
  <si>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</si>
  <si>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</si>
  <si>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</si>
  <si>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</si>
  <si>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</si>
  <si>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Furnishing of offices of Academic section, Finance section, Purchase section and Project section at IISER Campus, Vithura, Thiruvananthapuram.</t>
  </si>
  <si>
    <t>L-Shape workstation - Supply and installation of L shaped works stations made of ±54mm powder coated aluminium partitions of 1200 mm height covered with PLPB boards/ soft boards/ white boards/ fabric boards etc.  for tboth sides as per the drawings. Raceway - First raceway at skirting and second raceway below top &amp; above top as per requirement. Table Top- to be made of ±25mm thick prelam particle board with 2mm thick pvc edge band. A Mobile pedestal of size 400w x 450d x 680mm height  made with 25mm thick plpb for top and carcase with 18/12mm thick plpbb including all Accessaries such as Metal Keyboard / Metal cpu trolley, handles, locks, sliders, hinges etc. . including cost of all materials labour and as per the drawings and the directions of the Engineer in charge.</t>
  </si>
  <si>
    <t>1800w1 x 1500w2 x 750 mm</t>
  </si>
  <si>
    <t>1600w1 x 1500w2 x 750 mm</t>
  </si>
  <si>
    <t>Linear workstation - Supply and installation of L shaped works stations made of ±54mm powder coated aluminium partitions of 1200 mm height covered with PLPB boards/ soft boards/ white boards/ fabric boards etc.  for tboth sides as per the drawings. Raceway - First raceway at skirting and second raceway below top &amp; above top as per requirement. Table Top- to be made of ±25mm thick prelam particle board with 2mm pvc edge band. A Mobile pedestal of size 400w x 450d x 680mm height  made with 25mm thick plpb for top and carcase with 18/12mm thick plpbb including all Accessaries such as Metal Keyboard / Metal cpu trolley, handles, locks, sliders, hinges etc. . including cost of all materials labour and as per the drawings and the directions of the Engineer in charge.</t>
  </si>
  <si>
    <t>1200w x 600d x 750h1/1200h2mm</t>
  </si>
  <si>
    <t>EXECUTIVE TABLE - Supply and installation of Executive Table , Top- to be made of 25mm thick prelam particle board with 2mm pvc edge band.   Gable end / Modesty-To be made of 18mm thick prelam particle board with pvc edge band. Wiremangement- Grommet hole to be provide above top , Side Return storage-  Top to be made of 25mm thick prelam particle board, carcase to be made of 18/12mm thick prelam particle board.  (Storage design -  openable swing shutter) including all Accessaries such as Metal Keyboard / Metal cpu trolley, handles, locks, sliders, hinges etc. . including cost of all materials labour and as per the drawings and the directions of the Engineer in charge.</t>
  </si>
  <si>
    <t>Main Table-1800w x 600d x 750ht , Side return unit-900w x 600d x 750ht</t>
  </si>
  <si>
    <t>Main Table-1800w x 750d x 750ht , Side return unit-900w x 600d x 750ht</t>
  </si>
  <si>
    <t>Main Table-1500w x 600d x 750ht , Side return unit-900w x 600d x 750ht</t>
  </si>
  <si>
    <t>Main Table-2100w x 750d x 750ht , Side return unit-900w x 450d x 750ht</t>
  </si>
  <si>
    <t>Main Table-1800w x 750d x 750ht , Side return unit-1200w x 600d x 750ht</t>
  </si>
  <si>
    <t>Main Table-1800w x 750d x 750ht , Side return unit-1200w x 450d x 750ht</t>
  </si>
  <si>
    <t>Main Table-1500w x 750d x 750ht , Side return unit-900w x 450d x 750ht</t>
  </si>
  <si>
    <t>Main Table-1500w x 600d x 750ht , Side return unit-900w x 450d x 750ht</t>
  </si>
  <si>
    <t>Main Table-1350w x 600d x 750ht , Side return unit-900w x 450d x 750ht</t>
  </si>
  <si>
    <t>Main Table-1200w x 600d x 750ht , Side return unit-700w x 450d x 750ht</t>
  </si>
  <si>
    <t>Main Table-1200w x 600d x 750ht , Side return unit-900w x 450d x 750ht</t>
  </si>
  <si>
    <t xml:space="preserve">Helper  Table-900w x 600d x 750ht </t>
  </si>
  <si>
    <t>STORAGE UNITS : Supply and installation of storage units of various size , The Unit  Top to be made of 25mm thick prelam particle board with 2mm pvc edge band, carase in in 18mm thick prelam particle board &amp; back in 9mm plpb ( Storage design - Openable swing shutter) The unit will be having all necesary hardwares such as Hinges , Handles , Lock etc as required including cost of all materials labour and as per the drawings and the directions of the Engineer in charge.</t>
  </si>
  <si>
    <t>Dimension : 1200w x 450d x 900mm ht</t>
  </si>
  <si>
    <t>Dimension : 1200w x 450d x 2100mm ht</t>
  </si>
  <si>
    <t>Dimension : 1200w x 450d x 1200mm ht</t>
  </si>
  <si>
    <t>Dimension : 3550w x 450d x 900mm ht</t>
  </si>
  <si>
    <t>MODULAR PARTITION : Supply and fixing of ±54mm modular partition (1200mm Height ) The frame is made out of ±1.5mm and 1mm thick CRCA sheets. All the Frames are duly epoxy powder coated to any colour to a thickness of 50-60 microns. The horizontals and verticals of the frames are welded together at different heights so as to facilitate the wire management system running within the frame. The frame has various slots at different heights for fixing of table top, gable end brackets, and tiles. All the frames are joined together by means of bolts and nuts. They can be attached to form a 2-way, 3-way or a 4-way configuration possibility to join the frames at 90 degrees.  All frames are fixed with aluminium trims. These trims are finished in an epoxy powder coating finish. The connectors at the top of the frames are made out of ABS plastic of a closest matching colour to the trims confirming to ASM standards. All the frames are fitted with M8 levelling bolts with a 50mm broad base.  The raceway and skirting are made out of ± 0.8 thick CRCA sheet. These  are fixed to the frame. The tiles can be provided with fabric board/White board as required. including cost of all materials labour and as per the drawings and the directions of the Engineer in charge. ( attached Table will be measured for payment sepaartely).</t>
  </si>
  <si>
    <t>54MM THK Modular partition</t>
  </si>
  <si>
    <t>Meeting Table -1800w x 900d x 750htmm ( 1 Nos Flip Box )</t>
  </si>
  <si>
    <t>Meeting Table -2400w x 900d x 750htmm ( 1 Nos Flip Box )</t>
  </si>
  <si>
    <t>Dimension : 1500w x 600d x 750ht</t>
  </si>
  <si>
    <t>900x 2100 mm Thk Toughened glass Single leaf door</t>
  </si>
  <si>
    <t>FRAMING ABOVE CEILING : Wooden partition fram work only for above  the  false  ceiling  area. P/F  partitions framing made  out  of Aluminium  cross  section  /  2"xl  1/2"  salwood  section framework  2'-0"  c/c  both  ways  treated  with  antitermite solution, for above  the  false  ceiling  area.</t>
  </si>
  <si>
    <t>Flush Door with Vision Panel 900x2100mm : Providing and fixing single leaf solid core flush door with 2nd class teak wood door frame of minimum 75 mm x 150 mm and  8mm thick float glass vision panel, 35mm thick factory made finished on both sides with 1.0mm thick laminate of approved shade as indicated in drawing. Shutter to be lipped on all sides with 12mm thick teak wood beading. Applicable hardwares to be considered for following doors according to requirement as per detailed drawings including below mentioned hardware-Door closer,SS Ball bearing Hinges ,SS foot operated Door stopper,SS Mortise Latch Lock / concealed dead lock,SS Mortise Handle.. including cost of Door frame .All work is to be executed as per the direction and approval of Engineer in charge .</t>
  </si>
  <si>
    <t>900X 2100mm Flush Door</t>
  </si>
  <si>
    <r>
      <rPr>
        <b/>
        <sz val="14"/>
        <rFont val="Book Antiqua"/>
        <family val="1"/>
      </rPr>
      <t>L-Shape workstation</t>
    </r>
    <r>
      <rPr>
        <sz val="14"/>
        <rFont val="Book Antiqua"/>
        <family val="1"/>
      </rPr>
      <t xml:space="preserve"> - Supply and installation of L shaped works stations made of ±54mm powder coated aluminium partitions of 1200 mm height covered with PLPB boards/ soft boards/ white boards/ fabric boards etc.  for tboth sides as per the drawings. Raceway - First raceway at skirting and second raceway below top &amp; above top as per requirement. Table Top- to be made of ±25mm thick prelam particle board with 2mm thick pvc edge band. A Mobile pedestal of size 400w x 450d x 680mm height  made with 25mm thick plpb for top and carcase with 18/12mm thick plpbb including all Accessaries such as Metal Keyboard / Metal cpu trolley, handles, locks, sliders, hinges etc. . including cost of all materials labour and as per the drawings and the directions of the Engineer in charge.</t>
    </r>
  </si>
  <si>
    <r>
      <rPr>
        <b/>
        <sz val="14"/>
        <rFont val="Book Antiqua"/>
        <family val="1"/>
      </rPr>
      <t>Linear workstation</t>
    </r>
    <r>
      <rPr>
        <sz val="14"/>
        <rFont val="Book Antiqua"/>
        <family val="1"/>
      </rPr>
      <t xml:space="preserve"> - Supply and installation of L shaped works stations made of ±54mm powder coated aluminium partitions of 1200 mm height covered with PLPB boards/ soft boards/ white boards/ fabric boards etc.  for tboth sides as per the drawings. Raceway - First raceway at skirting and second raceway below top &amp; above top as per requirement. Table Top- to be made of ±25mm thick prelam particle board with 2mm pvc edge band. A Mobile pedestal of size 400w x 450d x 680mm height  made with 25mm thick plpb for top and carcase with 18/12mm thick plpbb including all Accessaries such as Metal Keyboard / Metal cpu trolley, handles, locks, sliders, hinges etc. . including cost of all materials labour and as per the drawings and the directions of the Engineer in charge.</t>
    </r>
  </si>
  <si>
    <r>
      <rPr>
        <b/>
        <sz val="14"/>
        <rFont val="Book Antiqua"/>
        <family val="1"/>
      </rPr>
      <t>EXECUTIVE TABLE</t>
    </r>
    <r>
      <rPr>
        <sz val="14"/>
        <rFont val="Book Antiqua"/>
        <family val="1"/>
      </rPr>
      <t xml:space="preserve"> - Supply and installation of Executive Table , Top- to be made of 25mm thick prelam particle board with 2mm pvc edge band.   Gable end / Modesty-To be made of 18mm thick prelam particle board with pvc edge band. Wiremangement- Grommet hole to be provide above top , Side Return storage-  Top to be made of 25mm thick prelam particle board, carcase to be made of 18/12mm thick prelam particle board.  (Storage design -  openable swing shutter) including all Accessaries such as Metal Keyboard / Metal cpu trolley, handles, locks, sliders, hinges etc. . including cost of all materials labour and as per the drawings and the directions of the Engineer in charge.</t>
    </r>
  </si>
  <si>
    <r>
      <rPr>
        <b/>
        <sz val="14"/>
        <rFont val="Book Antiqua"/>
        <family val="1"/>
      </rPr>
      <t>STORAGE UNITS</t>
    </r>
    <r>
      <rPr>
        <sz val="14"/>
        <rFont val="Book Antiqua"/>
        <family val="1"/>
      </rPr>
      <t xml:space="preserve"> : Supply and installation of storage units of various size , The Unit  Top to be made of 25mm thick prelam particle board with 2mm pvc edge band, carase in in 18mm thick prelam particle board &amp; back in 9mm plpb ( Storage design - Openable swing shutter) The unit will be having all necesary hardwares such as Hinges , Handles , Lock etc as required including cost of all materials labour and as per the drawings and the directions of the Engineer in charge.</t>
    </r>
  </si>
  <si>
    <r>
      <rPr>
        <b/>
        <sz val="14"/>
        <rFont val="Book Antiqua"/>
        <family val="1"/>
      </rPr>
      <t>P/F SOLID PARTITIONS IN LAMINATE</t>
    </r>
    <r>
      <rPr>
        <sz val="14"/>
        <rFont val="Book Antiqua"/>
        <family val="1"/>
      </rPr>
      <t xml:space="preserve"> : Made out of  2"x1 1/2" country wood section  framework 2'-0" c/c both ways treated with antitermite solution, covered with ±12 mm thk Marine ply wood with approved shape &amp; shade  1mm thk laminate fixing on inside of panel as per the design with provision of the openings in the panel for switch boards, box and cuts in frame for carrying conduits if necessary and fixing ±1.0 mm laminate on the outside face of shade and colour as per Client’s colur scheme given in the tender specification. The open edges are to be lipped with teak wood reaper of 20 mm thick. All provisions to be made for all electrical, networking boxes onto partition framework at required heights/levels with necessary additional supports as directed. The partition will be fixed towards the floor and ceiling with all necessary supports with all hardwares etc as required as per design .</t>
    </r>
  </si>
  <si>
    <t>Each</t>
  </si>
  <si>
    <t>P/F SOLID PARTITIONS IN LAMINATE : Made out of  2"x1 1/2" country wood section  framework 2'-0" c/c both ways treated with antitermite solution, covered with ±12 mm thk Marine ply wood with approved shape &amp; shade  1mm thk laminate fixing on inside of panel as per the design with provision of the openings in the panel for switch boards, box and cuts in frame for carrying conduits if necessary and fixing ±1.0 mm laminate on the outside face of shade and colour as per Client’s colur scheme given in the tender specification. The open edges are to be lipped with teak wood reaper of 20 mm thick. All provisions to be made for all electrical, networking boxes onto partition framework at required heights/levels with necessary additional supports as directed. The partition will be fixed towards the floor and ceiling with all necessary supports with all hardwares etc as required as per design .</t>
  </si>
  <si>
    <r>
      <rPr>
        <b/>
        <sz val="11.5"/>
        <rFont val="Book Antiqua"/>
        <family val="1"/>
      </rPr>
      <t>MODULAR PARTITION</t>
    </r>
    <r>
      <rPr>
        <sz val="11.5"/>
        <rFont val="Book Antiqua"/>
        <family val="1"/>
      </rPr>
      <t xml:space="preserve"> : Supply and fixing of ±54mm modular partition (1200mm Height ) The frame is made out of ±1.5mm and 1mm thick CRCA sheets. All the Frames are duly epoxy powder coated to any colour to a thickness of 50-60 microns. The horizontals and verticals of the frames are welded together at different heights so as to facilitate the wire management system running within the frame. The frame has various slots at different heights for fixing of table top, gable end brackets, and tiles. All the frames are joined together by means of bolts and nuts. They can be attached to form a 2-way, 3-way or a 4-way configuration possibility to join the frames at 90 degrees.  All frames are fixed with aluminium trims. These trims are finished in an epoxy powder coating finish. The connectors at the top of the frames are made out of ABS plastic of a closest matching colour to the trims confirming to ASM standards. All the frames are fitted with M8 levelling bolts with a 50mm broad base.  The raceway and skirting are made out of ± 0.8 thick CRCA sheet. These  are fixed to the frame. The tiles can be provided with fabric board/White board as required. including cost of all materials labour and as per the drawings and the directions of the Engineer in charge. ( attached Table will be measured for payment sepaartely).</t>
    </r>
  </si>
  <si>
    <r>
      <rPr>
        <b/>
        <sz val="14"/>
        <rFont val="Book Antiqua"/>
        <family val="1"/>
      </rPr>
      <t>MEETING TABLE</t>
    </r>
    <r>
      <rPr>
        <sz val="14"/>
        <rFont val="Book Antiqua"/>
        <family val="1"/>
      </rPr>
      <t xml:space="preserve"> : Supply and installation of meeting table of different size as per the design . The table  Top- to be made of 25mm thick prelam particle board with 2mm pvc edge bending. Gable end / Modesty-To be made of 18mm thick prelam particle board with pvc edge bending.   Wire magement -there will a provision of  Access flip box cover provide above table top.  </t>
    </r>
  </si>
  <si>
    <r>
      <rPr>
        <b/>
        <sz val="14"/>
        <rFont val="Book Antiqua"/>
        <family val="1"/>
      </rPr>
      <t xml:space="preserve">RECEPTION TABLE </t>
    </r>
    <r>
      <rPr>
        <sz val="14"/>
        <rFont val="Book Antiqua"/>
        <family val="1"/>
      </rPr>
      <t xml:space="preserve">:  Supply and installation of Reception Table . The Table Top- to be made of 25mm thick prelam particle board with 2mm pvc edge bending.  Gable end / Modesty-To be made of 18mm thick prelam particle board with pvc edge bending.  3Dr Mobile pedestal (2B+1F) 400w x 450d x 680htmm -  Top to be made 25mm thick plpb, carcase in 18/12mm thick plpb   Accessary- Metal Keyboard / Metal cpu trolley. </t>
    </r>
  </si>
  <si>
    <r>
      <rPr>
        <b/>
        <sz val="14"/>
        <rFont val="Book Antiqua"/>
        <family val="1"/>
      </rPr>
      <t>GLASS PARTITION</t>
    </r>
    <r>
      <rPr>
        <sz val="14"/>
        <rFont val="Book Antiqua"/>
        <family val="1"/>
      </rPr>
      <t xml:space="preserve"> :Providing and fixing of 12mm Thk Toughened glass partition of approved make finished as per the design . The ±10mm Thk Toughened will be fixed with "U" Channels of approved brand with necessary supports and finishes etc as instructed by the engineer -in -charge . The bottom Channel will be concealed inside the existing floor with necessary trenching and Top channel will be fixed with additional supports as per the design . The channels with be concealed with necessary finishes and glass will be provide with
necessary gaskets or supports etc as required .</t>
    </r>
  </si>
  <si>
    <r>
      <rPr>
        <b/>
        <sz val="14"/>
        <rFont val="Book Antiqua"/>
        <family val="1"/>
      </rPr>
      <t>TOUGHENED GLASS DOOR</t>
    </r>
    <r>
      <rPr>
        <sz val="14"/>
        <rFont val="Book Antiqua"/>
        <family val="1"/>
      </rPr>
      <t xml:space="preserve"> : Providing &amp; fixing  12mm Thk Toughened glass door of approved  dimension as per the design .The door works id inclusive of necessary hardware's such as heavy duty floor spring, concealed dead lock ±12"S.S
Handles , Top and Bottom patch etc as per dwg and all required hardware complete as directed. The rate is inclusive of all related civil works such as floor cuttings ,filling etc as required</t>
    </r>
  </si>
  <si>
    <t xml:space="preserve">MEETING TABLE : Supply and installation of meeting table of different size as per the design . The table  Top- to be made of 25mm thick prelam particle board with 2mm pvc edge bending. Gable end / Modesty-To be made of 18mm thick prelam particle board with pvc edge bending.   Wire magement -there will a provision of  Access flip box cover provide above table top.  </t>
  </si>
  <si>
    <t xml:space="preserve">RECEPTION TABLE :  Supply and installation of Reception Table . The Table Top- to be made of 25mm thick prelam particle board with 2mm pvc edge bending.  Gable end / Modesty-To be made of 18mm thick prelam particle board with pvc edge bending.  3Dr Mobile pedestal (2B+1F) 400w x 450d x 680htmm -  Top to be made 25mm thick plpb, carcase in 18/12mm thick plpb   Accessary- Metal Keyboard / Metal cpu trolley. </t>
  </si>
  <si>
    <t>GLASS PARTITION :Providing and fixing of 12mm Thk Toughened glass partition of approved make finished as per the design . The ±10mm Thk Toughened will be fixed with "U" Channels of approved brand with necessary supports and finishes etc as instructed by the engineer -in -charge . The bottom Channel will be concealed inside the existing floor with necessary trenching and Top channel will be fixed with additional supports as per the design . The channels with be concealed with necessary finishes and glass will be provide with
necessary gaskets or supports etc as required .</t>
  </si>
  <si>
    <t>TOUGHENED GLASS DOOR : Providing &amp; fixing  12mm Thk Toughened glass door of approved  dimension as per the design .The door works id inclusive of necessary hardware's such as heavy duty floor spring, concealed dead lock ±12"S.S
Handles , Top and Bottom patch etc as per dwg and all required hardware complete as directed. The rate is inclusive of all related civil works such as floor cuttings ,filling etc as required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</si>
</sst>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5"/>
      <name val="Book Antiqua"/>
      <family val="1"/>
    </font>
    <font>
      <b/>
      <sz val="11.5"/>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3" xfId="58" applyNumberFormat="1" applyFont="1" applyFill="1" applyBorder="1" applyAlignment="1">
      <alignment horizontal="left" vertical="top"/>
      <protection/>
    </xf>
    <xf numFmtId="0" fontId="18" fillId="0" borderId="14"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5" xfId="58" applyNumberFormat="1" applyFont="1" applyFill="1" applyBorder="1" applyAlignment="1">
      <alignment horizontal="right" vertical="top"/>
      <protection/>
    </xf>
    <xf numFmtId="179" fontId="17" fillId="0" borderId="16"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5" fillId="0" borderId="17" xfId="57" applyNumberFormat="1" applyFont="1" applyFill="1" applyBorder="1" applyAlignment="1">
      <alignment vertical="top" wrapText="1"/>
      <protection/>
    </xf>
    <xf numFmtId="0" fontId="66" fillId="0" borderId="14" xfId="58"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9" fillId="0" borderId="18" xfId="58" applyNumberFormat="1" applyFont="1" applyFill="1" applyBorder="1" applyAlignment="1">
      <alignment horizontal="left" vertical="center"/>
      <protection/>
    </xf>
    <xf numFmtId="0" fontId="9" fillId="0" borderId="19" xfId="58" applyNumberFormat="1" applyFont="1" applyFill="1" applyBorder="1" applyAlignment="1">
      <alignment horizontal="left" vertical="center"/>
      <protection/>
    </xf>
    <xf numFmtId="0" fontId="5" fillId="0" borderId="20" xfId="58" applyNumberFormat="1" applyFont="1" applyFill="1" applyBorder="1" applyAlignment="1">
      <alignment vertical="top"/>
      <protection/>
    </xf>
    <xf numFmtId="2" fontId="5" fillId="0" borderId="0" xfId="58" applyNumberFormat="1" applyFont="1" applyFill="1" applyBorder="1" applyAlignment="1">
      <alignment vertical="top"/>
      <protection/>
    </xf>
    <xf numFmtId="0" fontId="5" fillId="0" borderId="0" xfId="58" applyNumberFormat="1" applyFont="1" applyFill="1" applyBorder="1" applyAlignment="1">
      <alignment vertical="top"/>
      <protection/>
    </xf>
    <xf numFmtId="0" fontId="17" fillId="0" borderId="21" xfId="58" applyNumberFormat="1" applyFont="1" applyFill="1" applyBorder="1" applyAlignment="1">
      <alignment vertical="top"/>
      <protection/>
    </xf>
    <xf numFmtId="0" fontId="5" fillId="0" borderId="21" xfId="58" applyNumberFormat="1" applyFont="1" applyFill="1" applyBorder="1" applyAlignment="1">
      <alignment vertical="top"/>
      <protection/>
    </xf>
    <xf numFmtId="2" fontId="17" fillId="0" borderId="18" xfId="58" applyNumberFormat="1" applyFont="1" applyFill="1" applyBorder="1" applyAlignment="1">
      <alignment vertical="center"/>
      <protection/>
    </xf>
    <xf numFmtId="0" fontId="5" fillId="0" borderId="18" xfId="58" applyNumberFormat="1" applyFont="1" applyFill="1" applyBorder="1" applyAlignment="1">
      <alignment vertical="center" wrapText="1"/>
      <protection/>
    </xf>
    <xf numFmtId="180" fontId="26" fillId="0" borderId="22" xfId="58" applyNumberFormat="1" applyFont="1" applyFill="1" applyBorder="1" applyAlignment="1">
      <alignment horizontal="center" vertical="top"/>
      <protection/>
    </xf>
    <xf numFmtId="0" fontId="28" fillId="0" borderId="22" xfId="60" applyFont="1" applyFill="1" applyBorder="1" applyAlignment="1">
      <alignment horizontal="justify" vertical="top" wrapText="1"/>
      <protection/>
    </xf>
    <xf numFmtId="2" fontId="24" fillId="0" borderId="22" xfId="60" applyNumberFormat="1" applyFont="1" applyFill="1" applyBorder="1" applyAlignment="1">
      <alignment horizontal="center" vertical="top" wrapText="1"/>
      <protection/>
    </xf>
    <xf numFmtId="2" fontId="24" fillId="0" borderId="22" xfId="0" applyNumberFormat="1" applyFont="1" applyFill="1" applyBorder="1" applyAlignment="1">
      <alignment horizontal="center" vertical="center"/>
    </xf>
    <xf numFmtId="0" fontId="24" fillId="0" borderId="22" xfId="0" applyFont="1" applyFill="1" applyBorder="1" applyAlignment="1">
      <alignment horizontal="center" vertical="center"/>
    </xf>
    <xf numFmtId="2" fontId="26" fillId="0" borderId="22" xfId="58" applyNumberFormat="1" applyFont="1" applyFill="1" applyBorder="1" applyAlignment="1">
      <alignment vertical="top"/>
      <protection/>
    </xf>
    <xf numFmtId="0" fontId="27" fillId="0" borderId="22" xfId="56" applyNumberFormat="1" applyFont="1" applyFill="1" applyBorder="1" applyAlignment="1" applyProtection="1">
      <alignment horizontal="right" vertical="top"/>
      <protection locked="0"/>
    </xf>
    <xf numFmtId="0" fontId="26" fillId="0" borderId="22" xfId="58" applyNumberFormat="1" applyFont="1" applyFill="1" applyBorder="1" applyAlignment="1">
      <alignment vertical="top"/>
      <protection/>
    </xf>
    <xf numFmtId="0" fontId="26" fillId="0" borderId="22" xfId="56" applyNumberFormat="1" applyFont="1" applyFill="1" applyBorder="1" applyAlignment="1">
      <alignment vertical="top"/>
      <protection/>
    </xf>
    <xf numFmtId="0" fontId="27" fillId="0" borderId="22" xfId="56" applyNumberFormat="1" applyFont="1" applyFill="1" applyBorder="1" applyAlignment="1" applyProtection="1">
      <alignment horizontal="left" vertical="top"/>
      <protection locked="0"/>
    </xf>
    <xf numFmtId="2" fontId="27" fillId="0" borderId="22" xfId="56" applyNumberFormat="1" applyFont="1" applyFill="1" applyBorder="1" applyAlignment="1" applyProtection="1">
      <alignment horizontal="right" vertical="top"/>
      <protection locked="0"/>
    </xf>
    <xf numFmtId="2" fontId="27" fillId="0" borderId="22" xfId="56" applyNumberFormat="1" applyFont="1" applyFill="1" applyBorder="1" applyAlignment="1" applyProtection="1">
      <alignment horizontal="center" vertical="top" wrapText="1"/>
      <protection/>
    </xf>
    <xf numFmtId="2" fontId="27" fillId="0" borderId="22" xfId="56" applyNumberFormat="1" applyFont="1" applyFill="1" applyBorder="1" applyAlignment="1">
      <alignment horizontal="center" vertical="top" wrapText="1"/>
      <protection/>
    </xf>
    <xf numFmtId="2" fontId="27" fillId="0" borderId="22" xfId="58" applyNumberFormat="1" applyFont="1" applyFill="1" applyBorder="1" applyAlignment="1">
      <alignment vertical="center"/>
      <protection/>
    </xf>
    <xf numFmtId="0" fontId="26" fillId="0" borderId="22" xfId="58" applyNumberFormat="1" applyFont="1" applyFill="1" applyBorder="1" applyAlignment="1">
      <alignment vertical="center" wrapText="1"/>
      <protection/>
    </xf>
    <xf numFmtId="2" fontId="27" fillId="34" borderId="22" xfId="56" applyNumberFormat="1" applyFont="1" applyFill="1" applyBorder="1" applyAlignment="1" applyProtection="1">
      <alignment horizontal="right" vertical="center"/>
      <protection locked="0"/>
    </xf>
    <xf numFmtId="2" fontId="26" fillId="0" borderId="2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1"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6" fillId="0" borderId="22" xfId="60"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2"/>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5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53" t="s">
        <v>3</v>
      </c>
      <c r="E2" s="9" t="s">
        <v>4</v>
      </c>
      <c r="J2" s="11"/>
      <c r="K2" s="11"/>
      <c r="L2" s="11"/>
      <c r="O2" s="6"/>
      <c r="P2" s="6"/>
      <c r="Q2" s="7"/>
      <c r="IA2" s="8"/>
      <c r="IB2" s="8"/>
      <c r="IC2" s="8"/>
      <c r="ID2" s="8"/>
      <c r="IE2" s="8"/>
    </row>
    <row r="3" spans="1:243" s="5" customFormat="1" ht="30" customHeight="1" hidden="1">
      <c r="A3" s="5" t="s">
        <v>5</v>
      </c>
      <c r="C3" s="5" t="s">
        <v>6</v>
      </c>
      <c r="D3" s="5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1"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1" t="s">
        <v>18</v>
      </c>
      <c r="E11" s="22" t="s">
        <v>19</v>
      </c>
      <c r="F11" s="22" t="s">
        <v>41</v>
      </c>
      <c r="G11" s="22"/>
      <c r="H11" s="22"/>
      <c r="I11" s="22" t="s">
        <v>20</v>
      </c>
      <c r="J11" s="22" t="s">
        <v>21</v>
      </c>
      <c r="K11" s="22" t="s">
        <v>22</v>
      </c>
      <c r="L11" s="22" t="s">
        <v>23</v>
      </c>
      <c r="M11" s="51"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0" t="s">
        <v>42</v>
      </c>
      <c r="BB11" s="26" t="s">
        <v>31</v>
      </c>
      <c r="BC11" s="26" t="s">
        <v>32</v>
      </c>
      <c r="IA11" s="24"/>
      <c r="IB11" s="24"/>
      <c r="IC11" s="24"/>
      <c r="ID11" s="24"/>
      <c r="IE11" s="24"/>
      <c r="IF11" s="25"/>
      <c r="IG11" s="25"/>
      <c r="IH11" s="25"/>
      <c r="II11" s="25"/>
    </row>
    <row r="12" spans="1:243" s="23" customFormat="1" ht="15" hidden="1">
      <c r="A12" s="22">
        <v>1</v>
      </c>
      <c r="B12" s="22">
        <v>2</v>
      </c>
      <c r="C12" s="22">
        <v>3</v>
      </c>
      <c r="D12" s="22">
        <v>4</v>
      </c>
      <c r="E12" s="22">
        <v>5</v>
      </c>
      <c r="F12" s="22">
        <v>6</v>
      </c>
      <c r="G12" s="22">
        <v>7</v>
      </c>
      <c r="H12" s="22">
        <v>8</v>
      </c>
      <c r="I12" s="22">
        <v>9</v>
      </c>
      <c r="J12" s="22">
        <v>10</v>
      </c>
      <c r="K12" s="22">
        <v>11</v>
      </c>
      <c r="L12" s="22">
        <v>12</v>
      </c>
      <c r="M12" s="22">
        <v>7</v>
      </c>
      <c r="N12" s="22">
        <v>14</v>
      </c>
      <c r="O12" s="22">
        <v>15</v>
      </c>
      <c r="P12" s="22">
        <v>16</v>
      </c>
      <c r="Q12" s="22">
        <v>17</v>
      </c>
      <c r="R12" s="22">
        <v>18</v>
      </c>
      <c r="S12" s="22">
        <v>19</v>
      </c>
      <c r="T12" s="22">
        <v>20</v>
      </c>
      <c r="U12" s="22">
        <v>21</v>
      </c>
      <c r="V12" s="22">
        <v>22</v>
      </c>
      <c r="W12" s="22">
        <v>23</v>
      </c>
      <c r="X12" s="22">
        <v>24</v>
      </c>
      <c r="Y12" s="22">
        <v>25</v>
      </c>
      <c r="Z12" s="22">
        <v>26</v>
      </c>
      <c r="AA12" s="22">
        <v>27</v>
      </c>
      <c r="AB12" s="22">
        <v>28</v>
      </c>
      <c r="AC12" s="22">
        <v>29</v>
      </c>
      <c r="AD12" s="22">
        <v>30</v>
      </c>
      <c r="AE12" s="22">
        <v>31</v>
      </c>
      <c r="AF12" s="22">
        <v>32</v>
      </c>
      <c r="AG12" s="22">
        <v>33</v>
      </c>
      <c r="AH12" s="22">
        <v>34</v>
      </c>
      <c r="AI12" s="22">
        <v>35</v>
      </c>
      <c r="AJ12" s="22">
        <v>36</v>
      </c>
      <c r="AK12" s="22">
        <v>37</v>
      </c>
      <c r="AL12" s="22">
        <v>38</v>
      </c>
      <c r="AM12" s="22">
        <v>39</v>
      </c>
      <c r="AN12" s="22">
        <v>40</v>
      </c>
      <c r="AO12" s="22">
        <v>41</v>
      </c>
      <c r="AP12" s="22">
        <v>42</v>
      </c>
      <c r="AQ12" s="22">
        <v>43</v>
      </c>
      <c r="AR12" s="22">
        <v>44</v>
      </c>
      <c r="AS12" s="22">
        <v>45</v>
      </c>
      <c r="AT12" s="22">
        <v>46</v>
      </c>
      <c r="AU12" s="22">
        <v>47</v>
      </c>
      <c r="AV12" s="22">
        <v>48</v>
      </c>
      <c r="AW12" s="22">
        <v>49</v>
      </c>
      <c r="AX12" s="22">
        <v>50</v>
      </c>
      <c r="AY12" s="22">
        <v>51</v>
      </c>
      <c r="AZ12" s="22">
        <v>52</v>
      </c>
      <c r="BA12" s="22">
        <v>8</v>
      </c>
      <c r="BB12" s="22">
        <v>9</v>
      </c>
      <c r="BC12" s="22">
        <v>10</v>
      </c>
      <c r="IA12" s="24"/>
      <c r="IB12" s="24"/>
      <c r="IC12" s="24"/>
      <c r="ID12" s="24"/>
      <c r="IE12" s="24"/>
      <c r="IF12" s="25"/>
      <c r="IG12" s="25"/>
      <c r="IH12" s="25"/>
      <c r="II12" s="25"/>
    </row>
    <row r="13" spans="1:243" s="28" customFormat="1" ht="318.75">
      <c r="A13" s="66">
        <v>1</v>
      </c>
      <c r="B13" s="67" t="s">
        <v>80</v>
      </c>
      <c r="C13" s="68"/>
      <c r="D13" s="69"/>
      <c r="E13" s="70"/>
      <c r="F13" s="71"/>
      <c r="G13" s="72"/>
      <c r="H13" s="72"/>
      <c r="I13" s="73" t="s">
        <v>33</v>
      </c>
      <c r="J13" s="74">
        <f aca="true" t="shared" si="0" ref="J13:J19">IF(I13="Less(-)",-1,1)</f>
        <v>1</v>
      </c>
      <c r="K13" s="75" t="s">
        <v>34</v>
      </c>
      <c r="L13" s="75" t="s">
        <v>4</v>
      </c>
      <c r="M13" s="70"/>
      <c r="N13" s="76"/>
      <c r="O13" s="76"/>
      <c r="P13" s="77"/>
      <c r="Q13" s="76"/>
      <c r="R13" s="76"/>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9"/>
      <c r="BB13" s="79"/>
      <c r="BC13" s="80"/>
      <c r="IA13" s="29">
        <v>1</v>
      </c>
      <c r="IB13" s="49" t="s">
        <v>48</v>
      </c>
      <c r="IC13" s="29"/>
      <c r="ID13" s="29"/>
      <c r="IE13" s="29"/>
      <c r="IF13" s="30"/>
      <c r="IG13" s="30"/>
      <c r="IH13" s="30"/>
      <c r="II13" s="30"/>
    </row>
    <row r="14" spans="1:243" s="28" customFormat="1" ht="18.75">
      <c r="A14" s="66">
        <v>1.1</v>
      </c>
      <c r="B14" s="67" t="s">
        <v>49</v>
      </c>
      <c r="C14" s="68"/>
      <c r="D14" s="69">
        <v>7</v>
      </c>
      <c r="E14" s="70" t="s">
        <v>85</v>
      </c>
      <c r="F14" s="71">
        <v>7830.55</v>
      </c>
      <c r="G14" s="72"/>
      <c r="H14" s="72"/>
      <c r="I14" s="73" t="s">
        <v>33</v>
      </c>
      <c r="J14" s="74">
        <f t="shared" si="0"/>
        <v>1</v>
      </c>
      <c r="K14" s="75" t="s">
        <v>34</v>
      </c>
      <c r="L14" s="75" t="s">
        <v>4</v>
      </c>
      <c r="M14" s="81"/>
      <c r="N14" s="76"/>
      <c r="O14" s="76"/>
      <c r="P14" s="77"/>
      <c r="Q14" s="76"/>
      <c r="R14" s="76"/>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f>total_amount_ba($B$2,$D$2,D14,F14,J14,K14,M14)</f>
        <v>0</v>
      </c>
      <c r="BB14" s="79">
        <f>BA14+SUM(N14:AZ14)</f>
        <v>0</v>
      </c>
      <c r="BC14" s="80" t="str">
        <f>SpellNumber(L14,BB14)</f>
        <v>INR Zero Only</v>
      </c>
      <c r="IA14" s="29">
        <v>1.1</v>
      </c>
      <c r="IB14" s="49" t="s">
        <v>49</v>
      </c>
      <c r="IC14" s="29"/>
      <c r="ID14" s="29">
        <v>7</v>
      </c>
      <c r="IE14" s="29" t="s">
        <v>85</v>
      </c>
      <c r="IF14" s="30"/>
      <c r="IG14" s="30"/>
      <c r="IH14" s="30"/>
      <c r="II14" s="30"/>
    </row>
    <row r="15" spans="1:243" s="28" customFormat="1" ht="18.75">
      <c r="A15" s="66">
        <v>1.2</v>
      </c>
      <c r="B15" s="67" t="s">
        <v>50</v>
      </c>
      <c r="C15" s="68"/>
      <c r="D15" s="69">
        <v>4</v>
      </c>
      <c r="E15" s="70" t="s">
        <v>85</v>
      </c>
      <c r="F15" s="71">
        <v>404.06</v>
      </c>
      <c r="G15" s="72"/>
      <c r="H15" s="72"/>
      <c r="I15" s="73" t="s">
        <v>33</v>
      </c>
      <c r="J15" s="74">
        <f t="shared" si="0"/>
        <v>1</v>
      </c>
      <c r="K15" s="75" t="s">
        <v>34</v>
      </c>
      <c r="L15" s="75" t="s">
        <v>4</v>
      </c>
      <c r="M15" s="81"/>
      <c r="N15" s="76"/>
      <c r="O15" s="76"/>
      <c r="P15" s="77"/>
      <c r="Q15" s="76"/>
      <c r="R15" s="76"/>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f>total_amount_ba($B$2,$D$2,D15,F15,J15,K15,M15)</f>
        <v>0</v>
      </c>
      <c r="BB15" s="79">
        <f>BA15+SUM(N15:AZ15)</f>
        <v>0</v>
      </c>
      <c r="BC15" s="80" t="str">
        <f>SpellNumber(L15,BB15)</f>
        <v>INR Zero Only</v>
      </c>
      <c r="IA15" s="29">
        <v>1.2</v>
      </c>
      <c r="IB15" s="49" t="s">
        <v>50</v>
      </c>
      <c r="IC15" s="29"/>
      <c r="ID15" s="29">
        <v>4</v>
      </c>
      <c r="IE15" s="29" t="s">
        <v>85</v>
      </c>
      <c r="IF15" s="30"/>
      <c r="IG15" s="30"/>
      <c r="IH15" s="30"/>
      <c r="II15" s="30"/>
    </row>
    <row r="16" spans="1:243" s="28" customFormat="1" ht="318.75">
      <c r="A16" s="66">
        <v>2</v>
      </c>
      <c r="B16" s="67" t="s">
        <v>81</v>
      </c>
      <c r="C16" s="68"/>
      <c r="D16" s="69"/>
      <c r="E16" s="70"/>
      <c r="F16" s="71"/>
      <c r="G16" s="72"/>
      <c r="H16" s="72"/>
      <c r="I16" s="73" t="s">
        <v>33</v>
      </c>
      <c r="J16" s="74">
        <f t="shared" si="0"/>
        <v>1</v>
      </c>
      <c r="K16" s="75" t="s">
        <v>34</v>
      </c>
      <c r="L16" s="75" t="s">
        <v>4</v>
      </c>
      <c r="M16" s="70"/>
      <c r="N16" s="76"/>
      <c r="O16" s="76"/>
      <c r="P16" s="77"/>
      <c r="Q16" s="76"/>
      <c r="R16" s="76"/>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9"/>
      <c r="BB16" s="79"/>
      <c r="BC16" s="80"/>
      <c r="IA16" s="29">
        <v>2</v>
      </c>
      <c r="IB16" s="49" t="s">
        <v>51</v>
      </c>
      <c r="IC16" s="29"/>
      <c r="ID16" s="29"/>
      <c r="IE16" s="29"/>
      <c r="IF16" s="30"/>
      <c r="IG16" s="30"/>
      <c r="IH16" s="30"/>
      <c r="II16" s="30"/>
    </row>
    <row r="17" spans="1:243" s="28" customFormat="1" ht="18.75">
      <c r="A17" s="66">
        <v>2.1</v>
      </c>
      <c r="B17" s="67" t="s">
        <v>52</v>
      </c>
      <c r="C17" s="68"/>
      <c r="D17" s="69">
        <v>8</v>
      </c>
      <c r="E17" s="70" t="s">
        <v>85</v>
      </c>
      <c r="F17" s="71">
        <v>404.06</v>
      </c>
      <c r="G17" s="72"/>
      <c r="H17" s="72"/>
      <c r="I17" s="73" t="s">
        <v>33</v>
      </c>
      <c r="J17" s="74">
        <f t="shared" si="0"/>
        <v>1</v>
      </c>
      <c r="K17" s="75" t="s">
        <v>34</v>
      </c>
      <c r="L17" s="75" t="s">
        <v>4</v>
      </c>
      <c r="M17" s="81"/>
      <c r="N17" s="76"/>
      <c r="O17" s="76"/>
      <c r="P17" s="77"/>
      <c r="Q17" s="76"/>
      <c r="R17" s="76"/>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f>total_amount_ba($B$2,$D$2,D17,F17,J17,K17,M17)</f>
        <v>0</v>
      </c>
      <c r="BB17" s="79">
        <f>BA17+SUM(N17:AZ17)</f>
        <v>0</v>
      </c>
      <c r="BC17" s="80" t="str">
        <f>SpellNumber(L17,BB17)</f>
        <v>INR Zero Only</v>
      </c>
      <c r="IA17" s="29">
        <v>2.1</v>
      </c>
      <c r="IB17" s="49" t="s">
        <v>52</v>
      </c>
      <c r="IC17" s="29"/>
      <c r="ID17" s="29">
        <v>8</v>
      </c>
      <c r="IE17" s="29" t="s">
        <v>85</v>
      </c>
      <c r="IF17" s="30"/>
      <c r="IG17" s="30"/>
      <c r="IH17" s="30"/>
      <c r="II17" s="30"/>
    </row>
    <row r="18" spans="1:243" s="28" customFormat="1" ht="281.25">
      <c r="A18" s="66">
        <v>3</v>
      </c>
      <c r="B18" s="67" t="s">
        <v>82</v>
      </c>
      <c r="C18" s="68"/>
      <c r="D18" s="69"/>
      <c r="E18" s="70"/>
      <c r="F18" s="71"/>
      <c r="G18" s="72"/>
      <c r="H18" s="72"/>
      <c r="I18" s="73" t="s">
        <v>33</v>
      </c>
      <c r="J18" s="74">
        <f t="shared" si="0"/>
        <v>1</v>
      </c>
      <c r="K18" s="75" t="s">
        <v>34</v>
      </c>
      <c r="L18" s="75" t="s">
        <v>4</v>
      </c>
      <c r="M18" s="70"/>
      <c r="N18" s="76"/>
      <c r="O18" s="76"/>
      <c r="P18" s="77"/>
      <c r="Q18" s="76"/>
      <c r="R18" s="76"/>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c r="BB18" s="79"/>
      <c r="BC18" s="80"/>
      <c r="IA18" s="29">
        <v>3</v>
      </c>
      <c r="IB18" s="49" t="s">
        <v>53</v>
      </c>
      <c r="IC18" s="29"/>
      <c r="ID18" s="29"/>
      <c r="IE18" s="29"/>
      <c r="IF18" s="30"/>
      <c r="IG18" s="30"/>
      <c r="IH18" s="30"/>
      <c r="II18" s="30"/>
    </row>
    <row r="19" spans="1:243" s="28" customFormat="1" ht="37.5">
      <c r="A19" s="82">
        <v>3.01</v>
      </c>
      <c r="B19" s="67" t="s">
        <v>54</v>
      </c>
      <c r="C19" s="68"/>
      <c r="D19" s="69">
        <v>1</v>
      </c>
      <c r="E19" s="70" t="s">
        <v>85</v>
      </c>
      <c r="F19" s="71">
        <v>404.06</v>
      </c>
      <c r="G19" s="72"/>
      <c r="H19" s="72"/>
      <c r="I19" s="73" t="s">
        <v>33</v>
      </c>
      <c r="J19" s="74">
        <f t="shared" si="0"/>
        <v>1</v>
      </c>
      <c r="K19" s="75" t="s">
        <v>34</v>
      </c>
      <c r="L19" s="75" t="s">
        <v>4</v>
      </c>
      <c r="M19" s="81"/>
      <c r="N19" s="76"/>
      <c r="O19" s="76"/>
      <c r="P19" s="77"/>
      <c r="Q19" s="76"/>
      <c r="R19" s="76"/>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9">
        <f>total_amount_ba($B$2,$D$2,D19,F19,J19,K19,M19)</f>
        <v>0</v>
      </c>
      <c r="BB19" s="79">
        <f>BA19+SUM(N19:AZ19)</f>
        <v>0</v>
      </c>
      <c r="BC19" s="80" t="str">
        <f>SpellNumber(L19,BB19)</f>
        <v>INR Zero Only</v>
      </c>
      <c r="IA19" s="29">
        <v>3.01</v>
      </c>
      <c r="IB19" s="49" t="s">
        <v>54</v>
      </c>
      <c r="IC19" s="29"/>
      <c r="ID19" s="29">
        <v>1</v>
      </c>
      <c r="IE19" s="29" t="s">
        <v>85</v>
      </c>
      <c r="IF19" s="30"/>
      <c r="IG19" s="30"/>
      <c r="IH19" s="30"/>
      <c r="II19" s="30"/>
    </row>
    <row r="20" spans="1:243" s="28" customFormat="1" ht="37.5">
      <c r="A20" s="82">
        <v>3.02</v>
      </c>
      <c r="B20" s="67" t="s">
        <v>55</v>
      </c>
      <c r="C20" s="68"/>
      <c r="D20" s="69">
        <v>2</v>
      </c>
      <c r="E20" s="70" t="s">
        <v>85</v>
      </c>
      <c r="F20" s="71">
        <v>404.06</v>
      </c>
      <c r="G20" s="72"/>
      <c r="H20" s="72"/>
      <c r="I20" s="73" t="s">
        <v>33</v>
      </c>
      <c r="J20" s="74">
        <f aca="true" t="shared" si="1" ref="J20:J30">IF(I20="Less(-)",-1,1)</f>
        <v>1</v>
      </c>
      <c r="K20" s="75" t="s">
        <v>34</v>
      </c>
      <c r="L20" s="75" t="s">
        <v>4</v>
      </c>
      <c r="M20" s="81"/>
      <c r="N20" s="76"/>
      <c r="O20" s="76"/>
      <c r="P20" s="77"/>
      <c r="Q20" s="76"/>
      <c r="R20" s="76"/>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9">
        <f aca="true" t="shared" si="2" ref="BA20:BA30">total_amount_ba($B$2,$D$2,D20,F20,J20,K20,M20)</f>
        <v>0</v>
      </c>
      <c r="BB20" s="79">
        <f aca="true" t="shared" si="3" ref="BB20:BB30">BA20+SUM(N20:AZ20)</f>
        <v>0</v>
      </c>
      <c r="BC20" s="80" t="str">
        <f aca="true" t="shared" si="4" ref="BC20:BC30">SpellNumber(L20,BB20)</f>
        <v>INR Zero Only</v>
      </c>
      <c r="IA20" s="29">
        <v>3.02</v>
      </c>
      <c r="IB20" s="49" t="s">
        <v>55</v>
      </c>
      <c r="IC20" s="29"/>
      <c r="ID20" s="29">
        <v>2</v>
      </c>
      <c r="IE20" s="29" t="s">
        <v>85</v>
      </c>
      <c r="IF20" s="30"/>
      <c r="IG20" s="30"/>
      <c r="IH20" s="30"/>
      <c r="II20" s="30"/>
    </row>
    <row r="21" spans="1:243" s="28" customFormat="1" ht="37.5">
      <c r="A21" s="82">
        <v>3.03</v>
      </c>
      <c r="B21" s="67" t="s">
        <v>56</v>
      </c>
      <c r="C21" s="68"/>
      <c r="D21" s="69">
        <v>3</v>
      </c>
      <c r="E21" s="70" t="s">
        <v>85</v>
      </c>
      <c r="F21" s="71">
        <v>404.06</v>
      </c>
      <c r="G21" s="72"/>
      <c r="H21" s="72"/>
      <c r="I21" s="73" t="s">
        <v>33</v>
      </c>
      <c r="J21" s="74">
        <f t="shared" si="1"/>
        <v>1</v>
      </c>
      <c r="K21" s="75" t="s">
        <v>34</v>
      </c>
      <c r="L21" s="75" t="s">
        <v>4</v>
      </c>
      <c r="M21" s="81"/>
      <c r="N21" s="76"/>
      <c r="O21" s="76"/>
      <c r="P21" s="77"/>
      <c r="Q21" s="76"/>
      <c r="R21" s="76"/>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9">
        <f t="shared" si="2"/>
        <v>0</v>
      </c>
      <c r="BB21" s="79">
        <f t="shared" si="3"/>
        <v>0</v>
      </c>
      <c r="BC21" s="80" t="str">
        <f t="shared" si="4"/>
        <v>INR Zero Only</v>
      </c>
      <c r="IA21" s="29">
        <v>3.03</v>
      </c>
      <c r="IB21" s="49" t="s">
        <v>56</v>
      </c>
      <c r="IC21" s="29"/>
      <c r="ID21" s="29">
        <v>3</v>
      </c>
      <c r="IE21" s="29" t="s">
        <v>85</v>
      </c>
      <c r="IF21" s="30"/>
      <c r="IG21" s="30"/>
      <c r="IH21" s="30"/>
      <c r="II21" s="30"/>
    </row>
    <row r="22" spans="1:243" s="28" customFormat="1" ht="37.5">
      <c r="A22" s="82">
        <v>3.04</v>
      </c>
      <c r="B22" s="67" t="s">
        <v>57</v>
      </c>
      <c r="C22" s="68"/>
      <c r="D22" s="69">
        <v>1</v>
      </c>
      <c r="E22" s="70" t="s">
        <v>85</v>
      </c>
      <c r="F22" s="71">
        <v>404.06</v>
      </c>
      <c r="G22" s="72"/>
      <c r="H22" s="72"/>
      <c r="I22" s="73" t="s">
        <v>33</v>
      </c>
      <c r="J22" s="74">
        <f t="shared" si="1"/>
        <v>1</v>
      </c>
      <c r="K22" s="75" t="s">
        <v>34</v>
      </c>
      <c r="L22" s="75" t="s">
        <v>4</v>
      </c>
      <c r="M22" s="81"/>
      <c r="N22" s="76"/>
      <c r="O22" s="76"/>
      <c r="P22" s="77"/>
      <c r="Q22" s="76"/>
      <c r="R22" s="76"/>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9">
        <f t="shared" si="2"/>
        <v>0</v>
      </c>
      <c r="BB22" s="79">
        <f t="shared" si="3"/>
        <v>0</v>
      </c>
      <c r="BC22" s="80" t="str">
        <f t="shared" si="4"/>
        <v>INR Zero Only</v>
      </c>
      <c r="IA22" s="29">
        <v>3.04</v>
      </c>
      <c r="IB22" s="49" t="s">
        <v>57</v>
      </c>
      <c r="IC22" s="29"/>
      <c r="ID22" s="29">
        <v>1</v>
      </c>
      <c r="IE22" s="29" t="s">
        <v>85</v>
      </c>
      <c r="IF22" s="30"/>
      <c r="IG22" s="30"/>
      <c r="IH22" s="30"/>
      <c r="II22" s="30"/>
    </row>
    <row r="23" spans="1:243" s="28" customFormat="1" ht="37.5">
      <c r="A23" s="82">
        <v>3.05</v>
      </c>
      <c r="B23" s="67" t="s">
        <v>58</v>
      </c>
      <c r="C23" s="68"/>
      <c r="D23" s="69">
        <v>4</v>
      </c>
      <c r="E23" s="70" t="s">
        <v>85</v>
      </c>
      <c r="F23" s="71">
        <v>404.06</v>
      </c>
      <c r="G23" s="72"/>
      <c r="H23" s="72"/>
      <c r="I23" s="73" t="s">
        <v>33</v>
      </c>
      <c r="J23" s="74">
        <f t="shared" si="1"/>
        <v>1</v>
      </c>
      <c r="K23" s="75" t="s">
        <v>34</v>
      </c>
      <c r="L23" s="75" t="s">
        <v>4</v>
      </c>
      <c r="M23" s="81"/>
      <c r="N23" s="76"/>
      <c r="O23" s="76"/>
      <c r="P23" s="77"/>
      <c r="Q23" s="76"/>
      <c r="R23" s="76"/>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9">
        <f t="shared" si="2"/>
        <v>0</v>
      </c>
      <c r="BB23" s="79">
        <f t="shared" si="3"/>
        <v>0</v>
      </c>
      <c r="BC23" s="80" t="str">
        <f t="shared" si="4"/>
        <v>INR Zero Only</v>
      </c>
      <c r="IA23" s="29">
        <v>3.05</v>
      </c>
      <c r="IB23" s="49" t="s">
        <v>58</v>
      </c>
      <c r="IC23" s="29"/>
      <c r="ID23" s="29">
        <v>4</v>
      </c>
      <c r="IE23" s="29" t="s">
        <v>85</v>
      </c>
      <c r="IF23" s="30"/>
      <c r="IG23" s="30"/>
      <c r="IH23" s="30"/>
      <c r="II23" s="30"/>
    </row>
    <row r="24" spans="1:243" s="28" customFormat="1" ht="37.5">
      <c r="A24" s="82">
        <v>3.06</v>
      </c>
      <c r="B24" s="67" t="s">
        <v>59</v>
      </c>
      <c r="C24" s="68"/>
      <c r="D24" s="69">
        <v>2</v>
      </c>
      <c r="E24" s="70" t="s">
        <v>85</v>
      </c>
      <c r="F24" s="71">
        <v>404.06</v>
      </c>
      <c r="G24" s="72"/>
      <c r="H24" s="72"/>
      <c r="I24" s="73" t="s">
        <v>33</v>
      </c>
      <c r="J24" s="74">
        <f t="shared" si="1"/>
        <v>1</v>
      </c>
      <c r="K24" s="75" t="s">
        <v>34</v>
      </c>
      <c r="L24" s="75" t="s">
        <v>4</v>
      </c>
      <c r="M24" s="81"/>
      <c r="N24" s="76"/>
      <c r="O24" s="76"/>
      <c r="P24" s="77"/>
      <c r="Q24" s="76"/>
      <c r="R24" s="76"/>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9">
        <f t="shared" si="2"/>
        <v>0</v>
      </c>
      <c r="BB24" s="79">
        <f t="shared" si="3"/>
        <v>0</v>
      </c>
      <c r="BC24" s="80" t="str">
        <f t="shared" si="4"/>
        <v>INR Zero Only</v>
      </c>
      <c r="IA24" s="29">
        <v>3.06</v>
      </c>
      <c r="IB24" s="49" t="s">
        <v>59</v>
      </c>
      <c r="IC24" s="29"/>
      <c r="ID24" s="29">
        <v>2</v>
      </c>
      <c r="IE24" s="29" t="s">
        <v>85</v>
      </c>
      <c r="IF24" s="30"/>
      <c r="IG24" s="30"/>
      <c r="IH24" s="30"/>
      <c r="II24" s="30"/>
    </row>
    <row r="25" spans="1:243" s="28" customFormat="1" ht="37.5">
      <c r="A25" s="82">
        <v>3.07</v>
      </c>
      <c r="B25" s="67" t="s">
        <v>60</v>
      </c>
      <c r="C25" s="68"/>
      <c r="D25" s="69">
        <v>1</v>
      </c>
      <c r="E25" s="70" t="s">
        <v>85</v>
      </c>
      <c r="F25" s="71">
        <v>404.06</v>
      </c>
      <c r="G25" s="72"/>
      <c r="H25" s="72"/>
      <c r="I25" s="73" t="s">
        <v>33</v>
      </c>
      <c r="J25" s="74">
        <f t="shared" si="1"/>
        <v>1</v>
      </c>
      <c r="K25" s="75" t="s">
        <v>34</v>
      </c>
      <c r="L25" s="75" t="s">
        <v>4</v>
      </c>
      <c r="M25" s="81"/>
      <c r="N25" s="76"/>
      <c r="O25" s="76"/>
      <c r="P25" s="77"/>
      <c r="Q25" s="76"/>
      <c r="R25" s="76"/>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9">
        <f t="shared" si="2"/>
        <v>0</v>
      </c>
      <c r="BB25" s="79">
        <f t="shared" si="3"/>
        <v>0</v>
      </c>
      <c r="BC25" s="80" t="str">
        <f t="shared" si="4"/>
        <v>INR Zero Only</v>
      </c>
      <c r="IA25" s="29">
        <v>3.07</v>
      </c>
      <c r="IB25" s="49" t="s">
        <v>60</v>
      </c>
      <c r="IC25" s="29"/>
      <c r="ID25" s="29">
        <v>1</v>
      </c>
      <c r="IE25" s="29" t="s">
        <v>85</v>
      </c>
      <c r="IF25" s="30"/>
      <c r="IG25" s="30"/>
      <c r="IH25" s="30"/>
      <c r="II25" s="30"/>
    </row>
    <row r="26" spans="1:243" s="28" customFormat="1" ht="37.5">
      <c r="A26" s="82">
        <v>3.08</v>
      </c>
      <c r="B26" s="67" t="s">
        <v>61</v>
      </c>
      <c r="C26" s="68"/>
      <c r="D26" s="69">
        <v>9</v>
      </c>
      <c r="E26" s="70" t="s">
        <v>85</v>
      </c>
      <c r="F26" s="71">
        <v>404.06</v>
      </c>
      <c r="G26" s="72"/>
      <c r="H26" s="72"/>
      <c r="I26" s="73" t="s">
        <v>33</v>
      </c>
      <c r="J26" s="74">
        <f t="shared" si="1"/>
        <v>1</v>
      </c>
      <c r="K26" s="75" t="s">
        <v>34</v>
      </c>
      <c r="L26" s="75" t="s">
        <v>4</v>
      </c>
      <c r="M26" s="81"/>
      <c r="N26" s="76"/>
      <c r="O26" s="76"/>
      <c r="P26" s="77"/>
      <c r="Q26" s="76"/>
      <c r="R26" s="76"/>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9">
        <f t="shared" si="2"/>
        <v>0</v>
      </c>
      <c r="BB26" s="79">
        <f t="shared" si="3"/>
        <v>0</v>
      </c>
      <c r="BC26" s="80" t="str">
        <f t="shared" si="4"/>
        <v>INR Zero Only</v>
      </c>
      <c r="IA26" s="29">
        <v>3.08</v>
      </c>
      <c r="IB26" s="49" t="s">
        <v>61</v>
      </c>
      <c r="IC26" s="29"/>
      <c r="ID26" s="29">
        <v>9</v>
      </c>
      <c r="IE26" s="29" t="s">
        <v>85</v>
      </c>
      <c r="IF26" s="30"/>
      <c r="IG26" s="30"/>
      <c r="IH26" s="30"/>
      <c r="II26" s="30"/>
    </row>
    <row r="27" spans="1:243" s="28" customFormat="1" ht="37.5">
      <c r="A27" s="82">
        <v>3.09</v>
      </c>
      <c r="B27" s="67" t="s">
        <v>62</v>
      </c>
      <c r="C27" s="68"/>
      <c r="D27" s="69">
        <v>4</v>
      </c>
      <c r="E27" s="70" t="s">
        <v>85</v>
      </c>
      <c r="F27" s="71">
        <v>404.06</v>
      </c>
      <c r="G27" s="72"/>
      <c r="H27" s="72"/>
      <c r="I27" s="73" t="s">
        <v>33</v>
      </c>
      <c r="J27" s="74">
        <f t="shared" si="1"/>
        <v>1</v>
      </c>
      <c r="K27" s="75" t="s">
        <v>34</v>
      </c>
      <c r="L27" s="75" t="s">
        <v>4</v>
      </c>
      <c r="M27" s="81"/>
      <c r="N27" s="76"/>
      <c r="O27" s="76"/>
      <c r="P27" s="77"/>
      <c r="Q27" s="76"/>
      <c r="R27" s="76"/>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9">
        <f t="shared" si="2"/>
        <v>0</v>
      </c>
      <c r="BB27" s="79">
        <f t="shared" si="3"/>
        <v>0</v>
      </c>
      <c r="BC27" s="80" t="str">
        <f t="shared" si="4"/>
        <v>INR Zero Only</v>
      </c>
      <c r="IA27" s="29">
        <v>3.09</v>
      </c>
      <c r="IB27" s="49" t="s">
        <v>62</v>
      </c>
      <c r="IC27" s="29"/>
      <c r="ID27" s="29">
        <v>4</v>
      </c>
      <c r="IE27" s="29" t="s">
        <v>85</v>
      </c>
      <c r="IF27" s="30"/>
      <c r="IG27" s="30"/>
      <c r="IH27" s="30"/>
      <c r="II27" s="30"/>
    </row>
    <row r="28" spans="1:243" s="28" customFormat="1" ht="37.5">
      <c r="A28" s="82">
        <v>3.1</v>
      </c>
      <c r="B28" s="67" t="s">
        <v>63</v>
      </c>
      <c r="C28" s="68"/>
      <c r="D28" s="69">
        <v>1</v>
      </c>
      <c r="E28" s="70" t="s">
        <v>85</v>
      </c>
      <c r="F28" s="71">
        <v>404.06</v>
      </c>
      <c r="G28" s="72"/>
      <c r="H28" s="72"/>
      <c r="I28" s="73" t="s">
        <v>33</v>
      </c>
      <c r="J28" s="74">
        <f t="shared" si="1"/>
        <v>1</v>
      </c>
      <c r="K28" s="75" t="s">
        <v>34</v>
      </c>
      <c r="L28" s="75" t="s">
        <v>4</v>
      </c>
      <c r="M28" s="81"/>
      <c r="N28" s="76"/>
      <c r="O28" s="76"/>
      <c r="P28" s="77"/>
      <c r="Q28" s="76"/>
      <c r="R28" s="76"/>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9">
        <f t="shared" si="2"/>
        <v>0</v>
      </c>
      <c r="BB28" s="79">
        <f t="shared" si="3"/>
        <v>0</v>
      </c>
      <c r="BC28" s="80" t="str">
        <f t="shared" si="4"/>
        <v>INR Zero Only</v>
      </c>
      <c r="IA28" s="29">
        <v>3.1</v>
      </c>
      <c r="IB28" s="49" t="s">
        <v>63</v>
      </c>
      <c r="IC28" s="29"/>
      <c r="ID28" s="29">
        <v>1</v>
      </c>
      <c r="IE28" s="29" t="s">
        <v>85</v>
      </c>
      <c r="IF28" s="30"/>
      <c r="IG28" s="30"/>
      <c r="IH28" s="30"/>
      <c r="II28" s="30"/>
    </row>
    <row r="29" spans="1:243" s="28" customFormat="1" ht="37.5">
      <c r="A29" s="82">
        <v>3.11</v>
      </c>
      <c r="B29" s="67" t="s">
        <v>64</v>
      </c>
      <c r="C29" s="68"/>
      <c r="D29" s="69">
        <v>3</v>
      </c>
      <c r="E29" s="70" t="s">
        <v>85</v>
      </c>
      <c r="F29" s="71">
        <v>404.06</v>
      </c>
      <c r="G29" s="72"/>
      <c r="H29" s="72"/>
      <c r="I29" s="73" t="s">
        <v>33</v>
      </c>
      <c r="J29" s="74">
        <f t="shared" si="1"/>
        <v>1</v>
      </c>
      <c r="K29" s="75" t="s">
        <v>34</v>
      </c>
      <c r="L29" s="75" t="s">
        <v>4</v>
      </c>
      <c r="M29" s="81"/>
      <c r="N29" s="76"/>
      <c r="O29" s="76"/>
      <c r="P29" s="77"/>
      <c r="Q29" s="76"/>
      <c r="R29" s="76"/>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9">
        <f t="shared" si="2"/>
        <v>0</v>
      </c>
      <c r="BB29" s="79">
        <f t="shared" si="3"/>
        <v>0</v>
      </c>
      <c r="BC29" s="80" t="str">
        <f t="shared" si="4"/>
        <v>INR Zero Only</v>
      </c>
      <c r="IA29" s="29">
        <v>3.11</v>
      </c>
      <c r="IB29" s="49" t="s">
        <v>64</v>
      </c>
      <c r="IC29" s="29"/>
      <c r="ID29" s="29">
        <v>3</v>
      </c>
      <c r="IE29" s="29" t="s">
        <v>85</v>
      </c>
      <c r="IF29" s="30"/>
      <c r="IG29" s="30"/>
      <c r="IH29" s="30"/>
      <c r="II29" s="30"/>
    </row>
    <row r="30" spans="1:243" s="28" customFormat="1" ht="18.75">
      <c r="A30" s="82">
        <v>3.12</v>
      </c>
      <c r="B30" s="67" t="s">
        <v>65</v>
      </c>
      <c r="C30" s="68"/>
      <c r="D30" s="69">
        <v>1</v>
      </c>
      <c r="E30" s="70" t="s">
        <v>85</v>
      </c>
      <c r="F30" s="71">
        <v>404.06</v>
      </c>
      <c r="G30" s="72"/>
      <c r="H30" s="72"/>
      <c r="I30" s="73" t="s">
        <v>33</v>
      </c>
      <c r="J30" s="74">
        <f t="shared" si="1"/>
        <v>1</v>
      </c>
      <c r="K30" s="75" t="s">
        <v>34</v>
      </c>
      <c r="L30" s="75" t="s">
        <v>4</v>
      </c>
      <c r="M30" s="81"/>
      <c r="N30" s="76"/>
      <c r="O30" s="76"/>
      <c r="P30" s="77"/>
      <c r="Q30" s="76"/>
      <c r="R30" s="76"/>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9">
        <f t="shared" si="2"/>
        <v>0</v>
      </c>
      <c r="BB30" s="79">
        <f t="shared" si="3"/>
        <v>0</v>
      </c>
      <c r="BC30" s="80" t="str">
        <f t="shared" si="4"/>
        <v>INR Zero Only</v>
      </c>
      <c r="IA30" s="29">
        <v>3.12</v>
      </c>
      <c r="IB30" s="49" t="s">
        <v>65</v>
      </c>
      <c r="IC30" s="29"/>
      <c r="ID30" s="29">
        <v>1</v>
      </c>
      <c r="IE30" s="29" t="s">
        <v>85</v>
      </c>
      <c r="IF30" s="30"/>
      <c r="IG30" s="30"/>
      <c r="IH30" s="30"/>
      <c r="II30" s="30"/>
    </row>
    <row r="31" spans="1:243" s="28" customFormat="1" ht="206.25">
      <c r="A31" s="66">
        <v>4</v>
      </c>
      <c r="B31" s="67" t="s">
        <v>83</v>
      </c>
      <c r="C31" s="68"/>
      <c r="D31" s="69"/>
      <c r="E31" s="70"/>
      <c r="F31" s="71"/>
      <c r="G31" s="72"/>
      <c r="H31" s="72"/>
      <c r="I31" s="73" t="s">
        <v>33</v>
      </c>
      <c r="J31" s="74">
        <f aca="true" t="shared" si="5" ref="J31:J42">IF(I31="Less(-)",-1,1)</f>
        <v>1</v>
      </c>
      <c r="K31" s="75" t="s">
        <v>34</v>
      </c>
      <c r="L31" s="75" t="s">
        <v>4</v>
      </c>
      <c r="M31" s="70"/>
      <c r="N31" s="76"/>
      <c r="O31" s="76"/>
      <c r="P31" s="77"/>
      <c r="Q31" s="76"/>
      <c r="R31" s="76"/>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9"/>
      <c r="BB31" s="79"/>
      <c r="BC31" s="80"/>
      <c r="IA31" s="29">
        <v>4</v>
      </c>
      <c r="IB31" s="49" t="s">
        <v>66</v>
      </c>
      <c r="IC31" s="29"/>
      <c r="ID31" s="29"/>
      <c r="IE31" s="29"/>
      <c r="IF31" s="30"/>
      <c r="IG31" s="30"/>
      <c r="IH31" s="30"/>
      <c r="II31" s="30"/>
    </row>
    <row r="32" spans="1:243" s="28" customFormat="1" ht="18.75">
      <c r="A32" s="66">
        <v>4.1</v>
      </c>
      <c r="B32" s="67" t="s">
        <v>67</v>
      </c>
      <c r="C32" s="68"/>
      <c r="D32" s="69">
        <v>10</v>
      </c>
      <c r="E32" s="70" t="s">
        <v>85</v>
      </c>
      <c r="F32" s="71">
        <v>404.06</v>
      </c>
      <c r="G32" s="72"/>
      <c r="H32" s="72"/>
      <c r="I32" s="73" t="s">
        <v>33</v>
      </c>
      <c r="J32" s="74">
        <f t="shared" si="5"/>
        <v>1</v>
      </c>
      <c r="K32" s="75" t="s">
        <v>34</v>
      </c>
      <c r="L32" s="75" t="s">
        <v>4</v>
      </c>
      <c r="M32" s="81"/>
      <c r="N32" s="76"/>
      <c r="O32" s="76"/>
      <c r="P32" s="77"/>
      <c r="Q32" s="76"/>
      <c r="R32" s="76"/>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9">
        <f>total_amount_ba($B$2,$D$2,D32,F32,J32,K32,M32)</f>
        <v>0</v>
      </c>
      <c r="BB32" s="79">
        <f>BA32+SUM(N32:AZ32)</f>
        <v>0</v>
      </c>
      <c r="BC32" s="80" t="str">
        <f>SpellNumber(L32,BB32)</f>
        <v>INR Zero Only</v>
      </c>
      <c r="IA32" s="29">
        <v>4.1</v>
      </c>
      <c r="IB32" s="49" t="s">
        <v>67</v>
      </c>
      <c r="IC32" s="29"/>
      <c r="ID32" s="29">
        <v>10</v>
      </c>
      <c r="IE32" s="29" t="s">
        <v>85</v>
      </c>
      <c r="IF32" s="30"/>
      <c r="IG32" s="30"/>
      <c r="IH32" s="30"/>
      <c r="II32" s="30"/>
    </row>
    <row r="33" spans="1:243" s="28" customFormat="1" ht="18.75">
      <c r="A33" s="66">
        <v>4.2</v>
      </c>
      <c r="B33" s="67" t="s">
        <v>68</v>
      </c>
      <c r="C33" s="68"/>
      <c r="D33" s="69">
        <v>12</v>
      </c>
      <c r="E33" s="70" t="s">
        <v>85</v>
      </c>
      <c r="F33" s="71">
        <v>404.06</v>
      </c>
      <c r="G33" s="72"/>
      <c r="H33" s="72"/>
      <c r="I33" s="73" t="s">
        <v>33</v>
      </c>
      <c r="J33" s="74">
        <f t="shared" si="5"/>
        <v>1</v>
      </c>
      <c r="K33" s="75" t="s">
        <v>34</v>
      </c>
      <c r="L33" s="75" t="s">
        <v>4</v>
      </c>
      <c r="M33" s="81"/>
      <c r="N33" s="76"/>
      <c r="O33" s="76"/>
      <c r="P33" s="77"/>
      <c r="Q33" s="76"/>
      <c r="R33" s="76"/>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9">
        <f>total_amount_ba($B$2,$D$2,D33,F33,J33,K33,M33)</f>
        <v>0</v>
      </c>
      <c r="BB33" s="79">
        <f>BA33+SUM(N33:AZ33)</f>
        <v>0</v>
      </c>
      <c r="BC33" s="80" t="str">
        <f>SpellNumber(L33,BB33)</f>
        <v>INR Zero Only</v>
      </c>
      <c r="IA33" s="29">
        <v>4.2</v>
      </c>
      <c r="IB33" s="49" t="s">
        <v>68</v>
      </c>
      <c r="IC33" s="29"/>
      <c r="ID33" s="29">
        <v>12</v>
      </c>
      <c r="IE33" s="29" t="s">
        <v>85</v>
      </c>
      <c r="IF33" s="30"/>
      <c r="IG33" s="30"/>
      <c r="IH33" s="30"/>
      <c r="II33" s="30"/>
    </row>
    <row r="34" spans="1:243" s="28" customFormat="1" ht="18.75">
      <c r="A34" s="66">
        <v>4.3</v>
      </c>
      <c r="B34" s="67" t="s">
        <v>69</v>
      </c>
      <c r="C34" s="68"/>
      <c r="D34" s="69">
        <v>13</v>
      </c>
      <c r="E34" s="70" t="s">
        <v>85</v>
      </c>
      <c r="F34" s="71">
        <v>404.06</v>
      </c>
      <c r="G34" s="72"/>
      <c r="H34" s="72"/>
      <c r="I34" s="73" t="s">
        <v>33</v>
      </c>
      <c r="J34" s="74">
        <f t="shared" si="5"/>
        <v>1</v>
      </c>
      <c r="K34" s="75" t="s">
        <v>34</v>
      </c>
      <c r="L34" s="75" t="s">
        <v>4</v>
      </c>
      <c r="M34" s="81"/>
      <c r="N34" s="76"/>
      <c r="O34" s="76"/>
      <c r="P34" s="77"/>
      <c r="Q34" s="76"/>
      <c r="R34" s="76"/>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9">
        <f>total_amount_ba($B$2,$D$2,D34,F34,J34,K34,M34)</f>
        <v>0</v>
      </c>
      <c r="BB34" s="79">
        <f>BA34+SUM(N34:AZ34)</f>
        <v>0</v>
      </c>
      <c r="BC34" s="80" t="str">
        <f>SpellNumber(L34,BB34)</f>
        <v>INR Zero Only</v>
      </c>
      <c r="IA34" s="29">
        <v>4.3</v>
      </c>
      <c r="IB34" s="49" t="s">
        <v>69</v>
      </c>
      <c r="IC34" s="29"/>
      <c r="ID34" s="29">
        <v>13</v>
      </c>
      <c r="IE34" s="29" t="s">
        <v>85</v>
      </c>
      <c r="IF34" s="30"/>
      <c r="IG34" s="30"/>
      <c r="IH34" s="30"/>
      <c r="II34" s="30"/>
    </row>
    <row r="35" spans="1:243" s="28" customFormat="1" ht="18.75">
      <c r="A35" s="66">
        <v>4.4</v>
      </c>
      <c r="B35" s="67" t="s">
        <v>70</v>
      </c>
      <c r="C35" s="68"/>
      <c r="D35" s="69">
        <v>1</v>
      </c>
      <c r="E35" s="70" t="s">
        <v>85</v>
      </c>
      <c r="F35" s="71">
        <v>404.06</v>
      </c>
      <c r="G35" s="72"/>
      <c r="H35" s="72"/>
      <c r="I35" s="73" t="s">
        <v>33</v>
      </c>
      <c r="J35" s="74">
        <f t="shared" si="5"/>
        <v>1</v>
      </c>
      <c r="K35" s="75" t="s">
        <v>34</v>
      </c>
      <c r="L35" s="75" t="s">
        <v>4</v>
      </c>
      <c r="M35" s="81"/>
      <c r="N35" s="76"/>
      <c r="O35" s="76"/>
      <c r="P35" s="77"/>
      <c r="Q35" s="76"/>
      <c r="R35" s="76"/>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9">
        <f>total_amount_ba($B$2,$D$2,D35,F35,J35,K35,M35)</f>
        <v>0</v>
      </c>
      <c r="BB35" s="79">
        <f>BA35+SUM(N35:AZ35)</f>
        <v>0</v>
      </c>
      <c r="BC35" s="80" t="str">
        <f>SpellNumber(L35,BB35)</f>
        <v>INR Zero Only</v>
      </c>
      <c r="IA35" s="29">
        <v>4.4</v>
      </c>
      <c r="IB35" s="49" t="s">
        <v>70</v>
      </c>
      <c r="IC35" s="29"/>
      <c r="ID35" s="29">
        <v>1</v>
      </c>
      <c r="IE35" s="29" t="s">
        <v>85</v>
      </c>
      <c r="IF35" s="30"/>
      <c r="IG35" s="30"/>
      <c r="IH35" s="30"/>
      <c r="II35" s="30"/>
    </row>
    <row r="36" spans="1:243" s="28" customFormat="1" ht="363">
      <c r="A36" s="66">
        <v>5</v>
      </c>
      <c r="B36" s="91" t="s">
        <v>87</v>
      </c>
      <c r="C36" s="68"/>
      <c r="D36" s="69"/>
      <c r="E36" s="70"/>
      <c r="F36" s="71"/>
      <c r="G36" s="72"/>
      <c r="H36" s="72"/>
      <c r="I36" s="73" t="s">
        <v>33</v>
      </c>
      <c r="J36" s="74">
        <f t="shared" si="5"/>
        <v>1</v>
      </c>
      <c r="K36" s="75" t="s">
        <v>34</v>
      </c>
      <c r="L36" s="75" t="s">
        <v>4</v>
      </c>
      <c r="M36" s="70"/>
      <c r="N36" s="76"/>
      <c r="O36" s="76"/>
      <c r="P36" s="77"/>
      <c r="Q36" s="76"/>
      <c r="R36" s="76"/>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9"/>
      <c r="BB36" s="79"/>
      <c r="BC36" s="80"/>
      <c r="IA36" s="29">
        <v>5</v>
      </c>
      <c r="IB36" s="49" t="s">
        <v>71</v>
      </c>
      <c r="IC36" s="29"/>
      <c r="ID36" s="29"/>
      <c r="IE36" s="29"/>
      <c r="IF36" s="30"/>
      <c r="IG36" s="30"/>
      <c r="IH36" s="30"/>
      <c r="II36" s="30"/>
    </row>
    <row r="37" spans="1:243" s="28" customFormat="1" ht="18.75">
      <c r="A37" s="66">
        <v>5.1</v>
      </c>
      <c r="B37" s="67" t="s">
        <v>72</v>
      </c>
      <c r="C37" s="68"/>
      <c r="D37" s="69">
        <v>61.05</v>
      </c>
      <c r="E37" s="70" t="s">
        <v>46</v>
      </c>
      <c r="F37" s="71">
        <v>404.06</v>
      </c>
      <c r="G37" s="72"/>
      <c r="H37" s="72"/>
      <c r="I37" s="73" t="s">
        <v>33</v>
      </c>
      <c r="J37" s="74">
        <f t="shared" si="5"/>
        <v>1</v>
      </c>
      <c r="K37" s="75" t="s">
        <v>34</v>
      </c>
      <c r="L37" s="75" t="s">
        <v>4</v>
      </c>
      <c r="M37" s="81"/>
      <c r="N37" s="76"/>
      <c r="O37" s="76"/>
      <c r="P37" s="77"/>
      <c r="Q37" s="76"/>
      <c r="R37" s="76"/>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9">
        <f>total_amount_ba($B$2,$D$2,D37,F37,J37,K37,M37)</f>
        <v>0</v>
      </c>
      <c r="BB37" s="79">
        <f>BA37+SUM(N37:AZ37)</f>
        <v>0</v>
      </c>
      <c r="BC37" s="80" t="str">
        <f>SpellNumber(L37,BB37)</f>
        <v>INR Zero Only</v>
      </c>
      <c r="IA37" s="29">
        <v>5.1</v>
      </c>
      <c r="IB37" s="49" t="s">
        <v>72</v>
      </c>
      <c r="IC37" s="29"/>
      <c r="ID37" s="29">
        <v>61.05</v>
      </c>
      <c r="IE37" s="29" t="s">
        <v>46</v>
      </c>
      <c r="IF37" s="30"/>
      <c r="IG37" s="30"/>
      <c r="IH37" s="30"/>
      <c r="II37" s="30"/>
    </row>
    <row r="38" spans="1:243" s="28" customFormat="1" ht="150">
      <c r="A38" s="66">
        <v>6</v>
      </c>
      <c r="B38" s="67" t="s">
        <v>88</v>
      </c>
      <c r="C38" s="68"/>
      <c r="D38" s="69"/>
      <c r="E38" s="70"/>
      <c r="F38" s="71"/>
      <c r="G38" s="72"/>
      <c r="H38" s="72"/>
      <c r="I38" s="73" t="s">
        <v>33</v>
      </c>
      <c r="J38" s="74">
        <f t="shared" si="5"/>
        <v>1</v>
      </c>
      <c r="K38" s="75" t="s">
        <v>34</v>
      </c>
      <c r="L38" s="75" t="s">
        <v>4</v>
      </c>
      <c r="M38" s="70"/>
      <c r="N38" s="76"/>
      <c r="O38" s="76"/>
      <c r="P38" s="77"/>
      <c r="Q38" s="76"/>
      <c r="R38" s="76"/>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9"/>
      <c r="BB38" s="79"/>
      <c r="BC38" s="80"/>
      <c r="IA38" s="29">
        <v>6</v>
      </c>
      <c r="IB38" s="49" t="s">
        <v>92</v>
      </c>
      <c r="IC38" s="29"/>
      <c r="ID38" s="29"/>
      <c r="IE38" s="29"/>
      <c r="IF38" s="30"/>
      <c r="IG38" s="30"/>
      <c r="IH38" s="30"/>
      <c r="II38" s="30"/>
    </row>
    <row r="39" spans="1:243" s="28" customFormat="1" ht="37.5">
      <c r="A39" s="66">
        <v>6.1</v>
      </c>
      <c r="B39" s="67" t="s">
        <v>73</v>
      </c>
      <c r="C39" s="68"/>
      <c r="D39" s="69">
        <v>1</v>
      </c>
      <c r="E39" s="70" t="s">
        <v>85</v>
      </c>
      <c r="F39" s="71">
        <v>404.06</v>
      </c>
      <c r="G39" s="72"/>
      <c r="H39" s="72"/>
      <c r="I39" s="73" t="s">
        <v>33</v>
      </c>
      <c r="J39" s="74">
        <f t="shared" si="5"/>
        <v>1</v>
      </c>
      <c r="K39" s="75" t="s">
        <v>34</v>
      </c>
      <c r="L39" s="75" t="s">
        <v>4</v>
      </c>
      <c r="M39" s="81"/>
      <c r="N39" s="76"/>
      <c r="O39" s="76"/>
      <c r="P39" s="77"/>
      <c r="Q39" s="76"/>
      <c r="R39" s="76"/>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9">
        <f>total_amount_ba($B$2,$D$2,D39,F39,J39,K39,M39)</f>
        <v>0</v>
      </c>
      <c r="BB39" s="79">
        <f>BA39+SUM(N39:AZ39)</f>
        <v>0</v>
      </c>
      <c r="BC39" s="80" t="str">
        <f>SpellNumber(L39,BB39)</f>
        <v>INR Zero Only</v>
      </c>
      <c r="IA39" s="29">
        <v>6.1</v>
      </c>
      <c r="IB39" s="49" t="s">
        <v>73</v>
      </c>
      <c r="IC39" s="29"/>
      <c r="ID39" s="29">
        <v>1</v>
      </c>
      <c r="IE39" s="29" t="s">
        <v>85</v>
      </c>
      <c r="IF39" s="30"/>
      <c r="IG39" s="30"/>
      <c r="IH39" s="30"/>
      <c r="II39" s="30"/>
    </row>
    <row r="40" spans="1:243" s="28" customFormat="1" ht="37.5">
      <c r="A40" s="66">
        <v>6.2</v>
      </c>
      <c r="B40" s="67" t="s">
        <v>74</v>
      </c>
      <c r="C40" s="68"/>
      <c r="D40" s="69">
        <v>1</v>
      </c>
      <c r="E40" s="70" t="s">
        <v>85</v>
      </c>
      <c r="F40" s="71">
        <v>404.06</v>
      </c>
      <c r="G40" s="72"/>
      <c r="H40" s="72"/>
      <c r="I40" s="73" t="s">
        <v>33</v>
      </c>
      <c r="J40" s="74">
        <f t="shared" si="5"/>
        <v>1</v>
      </c>
      <c r="K40" s="75" t="s">
        <v>34</v>
      </c>
      <c r="L40" s="75" t="s">
        <v>4</v>
      </c>
      <c r="M40" s="81"/>
      <c r="N40" s="76"/>
      <c r="O40" s="76"/>
      <c r="P40" s="77"/>
      <c r="Q40" s="76"/>
      <c r="R40" s="76"/>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f>total_amount_ba($B$2,$D$2,D40,F40,J40,K40,M40)</f>
        <v>0</v>
      </c>
      <c r="BB40" s="79">
        <f>BA40+SUM(N40:AZ40)</f>
        <v>0</v>
      </c>
      <c r="BC40" s="80" t="str">
        <f>SpellNumber(L40,BB40)</f>
        <v>INR Zero Only</v>
      </c>
      <c r="IA40" s="29">
        <v>6.2</v>
      </c>
      <c r="IB40" s="49" t="s">
        <v>74</v>
      </c>
      <c r="IC40" s="29"/>
      <c r="ID40" s="29">
        <v>1</v>
      </c>
      <c r="IE40" s="29" t="s">
        <v>85</v>
      </c>
      <c r="IF40" s="30"/>
      <c r="IG40" s="30"/>
      <c r="IH40" s="30"/>
      <c r="II40" s="30"/>
    </row>
    <row r="41" spans="1:243" s="28" customFormat="1" ht="168.75">
      <c r="A41" s="66">
        <v>7</v>
      </c>
      <c r="B41" s="67" t="s">
        <v>89</v>
      </c>
      <c r="C41" s="68"/>
      <c r="D41" s="69"/>
      <c r="E41" s="70"/>
      <c r="F41" s="71"/>
      <c r="G41" s="72"/>
      <c r="H41" s="72"/>
      <c r="I41" s="73" t="s">
        <v>33</v>
      </c>
      <c r="J41" s="74">
        <f t="shared" si="5"/>
        <v>1</v>
      </c>
      <c r="K41" s="75" t="s">
        <v>34</v>
      </c>
      <c r="L41" s="75" t="s">
        <v>4</v>
      </c>
      <c r="M41" s="70"/>
      <c r="N41" s="76"/>
      <c r="O41" s="76"/>
      <c r="P41" s="77"/>
      <c r="Q41" s="76"/>
      <c r="R41" s="76"/>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9"/>
      <c r="BB41" s="79"/>
      <c r="BC41" s="80"/>
      <c r="IA41" s="29">
        <v>7</v>
      </c>
      <c r="IB41" s="49" t="s">
        <v>93</v>
      </c>
      <c r="IC41" s="29"/>
      <c r="ID41" s="29"/>
      <c r="IE41" s="29"/>
      <c r="IF41" s="30"/>
      <c r="IG41" s="30"/>
      <c r="IH41" s="30"/>
      <c r="II41" s="30"/>
    </row>
    <row r="42" spans="1:243" s="28" customFormat="1" ht="18.75">
      <c r="A42" s="66">
        <v>7.1</v>
      </c>
      <c r="B42" s="67" t="s">
        <v>75</v>
      </c>
      <c r="C42" s="68"/>
      <c r="D42" s="69">
        <v>1</v>
      </c>
      <c r="E42" s="70" t="s">
        <v>85</v>
      </c>
      <c r="F42" s="71">
        <v>404.06</v>
      </c>
      <c r="G42" s="72"/>
      <c r="H42" s="72"/>
      <c r="I42" s="73" t="s">
        <v>33</v>
      </c>
      <c r="J42" s="74">
        <f t="shared" si="5"/>
        <v>1</v>
      </c>
      <c r="K42" s="75" t="s">
        <v>34</v>
      </c>
      <c r="L42" s="75" t="s">
        <v>4</v>
      </c>
      <c r="M42" s="81"/>
      <c r="N42" s="76"/>
      <c r="O42" s="76"/>
      <c r="P42" s="77"/>
      <c r="Q42" s="76"/>
      <c r="R42" s="76"/>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9">
        <f>total_amount_ba($B$2,$D$2,D42,F42,J42,K42,M42)</f>
        <v>0</v>
      </c>
      <c r="BB42" s="79">
        <f>BA42+SUM(N42:AZ42)</f>
        <v>0</v>
      </c>
      <c r="BC42" s="80" t="str">
        <f>SpellNumber(L42,BB42)</f>
        <v>INR Zero Only</v>
      </c>
      <c r="IA42" s="29">
        <v>7.1</v>
      </c>
      <c r="IB42" s="49" t="s">
        <v>75</v>
      </c>
      <c r="IC42" s="29"/>
      <c r="ID42" s="29">
        <v>1</v>
      </c>
      <c r="IE42" s="29" t="s">
        <v>85</v>
      </c>
      <c r="IF42" s="30"/>
      <c r="IG42" s="30"/>
      <c r="IH42" s="30"/>
      <c r="II42" s="30"/>
    </row>
    <row r="43" spans="1:243" s="28" customFormat="1" ht="356.25">
      <c r="A43" s="66">
        <v>8</v>
      </c>
      <c r="B43" s="67" t="s">
        <v>84</v>
      </c>
      <c r="C43" s="68"/>
      <c r="D43" s="69">
        <v>88</v>
      </c>
      <c r="E43" s="70" t="s">
        <v>46</v>
      </c>
      <c r="F43" s="71">
        <v>404.06</v>
      </c>
      <c r="G43" s="72"/>
      <c r="H43" s="72"/>
      <c r="I43" s="73" t="s">
        <v>33</v>
      </c>
      <c r="J43" s="74">
        <f aca="true" t="shared" si="6" ref="J43:J49">IF(I43="Less(-)",-1,1)</f>
        <v>1</v>
      </c>
      <c r="K43" s="75" t="s">
        <v>34</v>
      </c>
      <c r="L43" s="75" t="s">
        <v>4</v>
      </c>
      <c r="M43" s="81"/>
      <c r="N43" s="76"/>
      <c r="O43" s="76"/>
      <c r="P43" s="77"/>
      <c r="Q43" s="76"/>
      <c r="R43" s="76"/>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9">
        <f>total_amount_ba($B$2,$D$2,D43,F43,J43,K43,M43)</f>
        <v>0</v>
      </c>
      <c r="BB43" s="79">
        <f>BA43+SUM(N43:AZ43)</f>
        <v>0</v>
      </c>
      <c r="BC43" s="80" t="str">
        <f>SpellNumber(L43,BB43)</f>
        <v>INR Zero Only</v>
      </c>
      <c r="IA43" s="29">
        <v>8</v>
      </c>
      <c r="IB43" s="49" t="s">
        <v>86</v>
      </c>
      <c r="IC43" s="29"/>
      <c r="ID43" s="29">
        <v>88</v>
      </c>
      <c r="IE43" s="29" t="s">
        <v>46</v>
      </c>
      <c r="IF43" s="30"/>
      <c r="IG43" s="30"/>
      <c r="IH43" s="30"/>
      <c r="II43" s="30"/>
    </row>
    <row r="44" spans="1:243" s="28" customFormat="1" ht="243.75">
      <c r="A44" s="66">
        <v>9</v>
      </c>
      <c r="B44" s="67" t="s">
        <v>90</v>
      </c>
      <c r="C44" s="68"/>
      <c r="D44" s="69">
        <v>43</v>
      </c>
      <c r="E44" s="70" t="s">
        <v>46</v>
      </c>
      <c r="F44" s="71">
        <v>404.06</v>
      </c>
      <c r="G44" s="72"/>
      <c r="H44" s="72"/>
      <c r="I44" s="73" t="s">
        <v>33</v>
      </c>
      <c r="J44" s="74">
        <f t="shared" si="6"/>
        <v>1</v>
      </c>
      <c r="K44" s="75" t="s">
        <v>34</v>
      </c>
      <c r="L44" s="75" t="s">
        <v>4</v>
      </c>
      <c r="M44" s="81"/>
      <c r="N44" s="76"/>
      <c r="O44" s="76"/>
      <c r="P44" s="77"/>
      <c r="Q44" s="76"/>
      <c r="R44" s="76"/>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9">
        <f>total_amount_ba($B$2,$D$2,D44,F44,J44,K44,M44)</f>
        <v>0</v>
      </c>
      <c r="BB44" s="79">
        <f>BA44+SUM(N44:AZ44)</f>
        <v>0</v>
      </c>
      <c r="BC44" s="80" t="str">
        <f>SpellNumber(L44,BB44)</f>
        <v>INR Zero Only</v>
      </c>
      <c r="IA44" s="29">
        <v>9</v>
      </c>
      <c r="IB44" s="49" t="s">
        <v>94</v>
      </c>
      <c r="IC44" s="29"/>
      <c r="ID44" s="29">
        <v>43</v>
      </c>
      <c r="IE44" s="29" t="s">
        <v>46</v>
      </c>
      <c r="IF44" s="30"/>
      <c r="IG44" s="30"/>
      <c r="IH44" s="30"/>
      <c r="II44" s="30"/>
    </row>
    <row r="45" spans="1:243" s="28" customFormat="1" ht="187.5">
      <c r="A45" s="66">
        <v>10</v>
      </c>
      <c r="B45" s="67" t="s">
        <v>91</v>
      </c>
      <c r="C45" s="68"/>
      <c r="D45" s="69"/>
      <c r="E45" s="70"/>
      <c r="F45" s="71"/>
      <c r="G45" s="72"/>
      <c r="H45" s="72"/>
      <c r="I45" s="73" t="s">
        <v>33</v>
      </c>
      <c r="J45" s="74">
        <f t="shared" si="6"/>
        <v>1</v>
      </c>
      <c r="K45" s="75" t="s">
        <v>34</v>
      </c>
      <c r="L45" s="75" t="s">
        <v>4</v>
      </c>
      <c r="M45" s="70"/>
      <c r="N45" s="76"/>
      <c r="O45" s="76"/>
      <c r="P45" s="77"/>
      <c r="Q45" s="76"/>
      <c r="R45" s="76"/>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9"/>
      <c r="BB45" s="79"/>
      <c r="BC45" s="80"/>
      <c r="IA45" s="29">
        <v>10</v>
      </c>
      <c r="IB45" s="49" t="s">
        <v>95</v>
      </c>
      <c r="IC45" s="29"/>
      <c r="ID45" s="29"/>
      <c r="IE45" s="29"/>
      <c r="IF45" s="30"/>
      <c r="IG45" s="30"/>
      <c r="IH45" s="30"/>
      <c r="II45" s="30"/>
    </row>
    <row r="46" spans="1:243" s="28" customFormat="1" ht="37.5">
      <c r="A46" s="66">
        <v>10.1</v>
      </c>
      <c r="B46" s="67" t="s">
        <v>76</v>
      </c>
      <c r="C46" s="68"/>
      <c r="D46" s="69">
        <v>8</v>
      </c>
      <c r="E46" s="70" t="s">
        <v>46</v>
      </c>
      <c r="F46" s="71">
        <v>2769.9</v>
      </c>
      <c r="G46" s="72"/>
      <c r="H46" s="72"/>
      <c r="I46" s="73" t="s">
        <v>33</v>
      </c>
      <c r="J46" s="74">
        <f t="shared" si="6"/>
        <v>1</v>
      </c>
      <c r="K46" s="75" t="s">
        <v>34</v>
      </c>
      <c r="L46" s="75" t="s">
        <v>4</v>
      </c>
      <c r="M46" s="81"/>
      <c r="N46" s="76"/>
      <c r="O46" s="76"/>
      <c r="P46" s="77"/>
      <c r="Q46" s="76"/>
      <c r="R46" s="76"/>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9">
        <f>total_amount_ba($B$2,$D$2,D46,F46,J46,K46,M46)</f>
        <v>0</v>
      </c>
      <c r="BB46" s="79">
        <f>BA46+SUM(N46:AZ46)</f>
        <v>0</v>
      </c>
      <c r="BC46" s="80" t="str">
        <f>SpellNumber(L46,BB46)</f>
        <v>INR Zero Only</v>
      </c>
      <c r="IA46" s="29">
        <v>10.1</v>
      </c>
      <c r="IB46" s="49" t="s">
        <v>76</v>
      </c>
      <c r="IC46" s="29"/>
      <c r="ID46" s="29">
        <v>8</v>
      </c>
      <c r="IE46" s="29" t="s">
        <v>46</v>
      </c>
      <c r="IF46" s="30"/>
      <c r="IG46" s="30"/>
      <c r="IH46" s="30"/>
      <c r="II46" s="30"/>
    </row>
    <row r="47" spans="1:243" s="28" customFormat="1" ht="131.25">
      <c r="A47" s="66">
        <v>11</v>
      </c>
      <c r="B47" s="67" t="s">
        <v>77</v>
      </c>
      <c r="C47" s="68"/>
      <c r="D47" s="69">
        <v>37</v>
      </c>
      <c r="E47" s="70" t="s">
        <v>46</v>
      </c>
      <c r="F47" s="71">
        <v>2769.9</v>
      </c>
      <c r="G47" s="72"/>
      <c r="H47" s="72"/>
      <c r="I47" s="73" t="s">
        <v>33</v>
      </c>
      <c r="J47" s="74">
        <f>IF(I47="Less(-)",-1,1)</f>
        <v>1</v>
      </c>
      <c r="K47" s="75" t="s">
        <v>34</v>
      </c>
      <c r="L47" s="75" t="s">
        <v>4</v>
      </c>
      <c r="M47" s="81"/>
      <c r="N47" s="76"/>
      <c r="O47" s="76"/>
      <c r="P47" s="77"/>
      <c r="Q47" s="76"/>
      <c r="R47" s="76"/>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9">
        <f>total_amount_ba($B$2,$D$2,D47,F47,J47,K47,M47)</f>
        <v>0</v>
      </c>
      <c r="BB47" s="79">
        <f>BA47+SUM(N47:AZ47)</f>
        <v>0</v>
      </c>
      <c r="BC47" s="80" t="str">
        <f>SpellNumber(L47,BB47)</f>
        <v>INR Zero Only</v>
      </c>
      <c r="IA47" s="29">
        <v>11</v>
      </c>
      <c r="IB47" s="49" t="s">
        <v>77</v>
      </c>
      <c r="IC47" s="29"/>
      <c r="ID47" s="29">
        <v>37</v>
      </c>
      <c r="IE47" s="29" t="s">
        <v>46</v>
      </c>
      <c r="IF47" s="30"/>
      <c r="IG47" s="30"/>
      <c r="IH47" s="30"/>
      <c r="II47" s="30"/>
    </row>
    <row r="48" spans="1:243" s="28" customFormat="1" ht="318.75">
      <c r="A48" s="66">
        <v>12</v>
      </c>
      <c r="B48" s="67" t="s">
        <v>78</v>
      </c>
      <c r="C48" s="68"/>
      <c r="D48" s="69"/>
      <c r="E48" s="70"/>
      <c r="F48" s="71"/>
      <c r="G48" s="72"/>
      <c r="H48" s="72"/>
      <c r="I48" s="73" t="s">
        <v>33</v>
      </c>
      <c r="J48" s="74">
        <f>IF(I48="Less(-)",-1,1)</f>
        <v>1</v>
      </c>
      <c r="K48" s="75" t="s">
        <v>34</v>
      </c>
      <c r="L48" s="75" t="s">
        <v>4</v>
      </c>
      <c r="M48" s="70"/>
      <c r="N48" s="76"/>
      <c r="O48" s="76"/>
      <c r="P48" s="77"/>
      <c r="Q48" s="76"/>
      <c r="R48" s="76"/>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9"/>
      <c r="BB48" s="79"/>
      <c r="BC48" s="80"/>
      <c r="IA48" s="29">
        <v>12</v>
      </c>
      <c r="IB48" s="49" t="s">
        <v>78</v>
      </c>
      <c r="IC48" s="29"/>
      <c r="ID48" s="29"/>
      <c r="IE48" s="29"/>
      <c r="IF48" s="30"/>
      <c r="IG48" s="30"/>
      <c r="IH48" s="30"/>
      <c r="II48" s="30"/>
    </row>
    <row r="49" spans="1:243" s="28" customFormat="1" ht="18.75">
      <c r="A49" s="66">
        <v>12.1</v>
      </c>
      <c r="B49" s="67" t="s">
        <v>79</v>
      </c>
      <c r="C49" s="68"/>
      <c r="D49" s="69">
        <v>2</v>
      </c>
      <c r="E49" s="70" t="s">
        <v>85</v>
      </c>
      <c r="F49" s="71">
        <v>2769.9</v>
      </c>
      <c r="G49" s="72"/>
      <c r="H49" s="72"/>
      <c r="I49" s="73" t="s">
        <v>33</v>
      </c>
      <c r="J49" s="74">
        <f t="shared" si="6"/>
        <v>1</v>
      </c>
      <c r="K49" s="75" t="s">
        <v>34</v>
      </c>
      <c r="L49" s="75" t="s">
        <v>4</v>
      </c>
      <c r="M49" s="81"/>
      <c r="N49" s="76"/>
      <c r="O49" s="76"/>
      <c r="P49" s="77"/>
      <c r="Q49" s="76"/>
      <c r="R49" s="76"/>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9">
        <f>total_amount_ba($B$2,$D$2,D49,F49,J49,K49,M49)</f>
        <v>0</v>
      </c>
      <c r="BB49" s="79">
        <f>BA49+SUM(N49:AZ49)</f>
        <v>0</v>
      </c>
      <c r="BC49" s="80" t="str">
        <f>SpellNumber(L49,BB49)</f>
        <v>INR Zero Only</v>
      </c>
      <c r="IA49" s="29">
        <v>12.1</v>
      </c>
      <c r="IB49" s="49" t="s">
        <v>79</v>
      </c>
      <c r="IC49" s="29"/>
      <c r="ID49" s="29">
        <v>2</v>
      </c>
      <c r="IE49" s="29" t="s">
        <v>85</v>
      </c>
      <c r="IF49" s="30"/>
      <c r="IG49" s="30"/>
      <c r="IH49" s="30"/>
      <c r="II49" s="30"/>
    </row>
    <row r="50" spans="1:243" s="28" customFormat="1" ht="18">
      <c r="A50" s="57" t="s">
        <v>35</v>
      </c>
      <c r="B50" s="58"/>
      <c r="C50" s="59"/>
      <c r="D50" s="60"/>
      <c r="E50" s="61"/>
      <c r="F50" s="61"/>
      <c r="G50" s="61"/>
      <c r="H50" s="62"/>
      <c r="I50" s="62"/>
      <c r="J50" s="62"/>
      <c r="K50" s="62"/>
      <c r="L50" s="6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64">
        <f>SUM(BA13:BA49)</f>
        <v>0</v>
      </c>
      <c r="BB50" s="64">
        <f>SUM(BB13:BB44)</f>
        <v>0</v>
      </c>
      <c r="BC50" s="65" t="str">
        <f>SpellNumber($E$2,BA50)</f>
        <v>INR Zero Only</v>
      </c>
      <c r="IA50" s="29"/>
      <c r="IB50" s="29"/>
      <c r="IC50" s="29"/>
      <c r="ID50" s="29"/>
      <c r="IE50" s="29"/>
      <c r="IF50" s="30"/>
      <c r="IG50" s="30"/>
      <c r="IH50" s="30"/>
      <c r="II50" s="30"/>
    </row>
    <row r="51" spans="1:243" s="42" customFormat="1" ht="18" hidden="1">
      <c r="A51" s="34" t="s">
        <v>36</v>
      </c>
      <c r="B51" s="35"/>
      <c r="C51" s="36"/>
      <c r="D51" s="55"/>
      <c r="E51" s="47" t="s">
        <v>37</v>
      </c>
      <c r="F51" s="48"/>
      <c r="G51" s="37"/>
      <c r="H51" s="38"/>
      <c r="I51" s="38"/>
      <c r="J51" s="38"/>
      <c r="K51" s="39"/>
      <c r="L51" s="40"/>
      <c r="M51" s="41"/>
      <c r="O51" s="28"/>
      <c r="P51" s="28"/>
      <c r="Q51" s="28"/>
      <c r="R51" s="28"/>
      <c r="S51" s="28"/>
      <c r="BA51" s="43">
        <f>IF(ISBLANK(F51),0,IF(E51="Excess (+)",ROUND(BA50+(BA50*F51),2),IF(E51="Less (-)",ROUND(BA50+(BA50*F51*(-1)),2),0)))</f>
        <v>0</v>
      </c>
      <c r="BB51" s="44">
        <f>ROUND(BA51,0)</f>
        <v>0</v>
      </c>
      <c r="BC51" s="27" t="str">
        <f>SpellNumber(L51,BB51)</f>
        <v> Zero Only</v>
      </c>
      <c r="IA51" s="45"/>
      <c r="IB51" s="45"/>
      <c r="IC51" s="45"/>
      <c r="ID51" s="45"/>
      <c r="IE51" s="45"/>
      <c r="IF51" s="46"/>
      <c r="IG51" s="46"/>
      <c r="IH51" s="46"/>
      <c r="II51" s="46"/>
    </row>
    <row r="52" spans="1:243" s="42" customFormat="1" ht="51" customHeight="1">
      <c r="A52" s="52" t="s">
        <v>38</v>
      </c>
      <c r="B52" s="32"/>
      <c r="C52" s="84" t="str">
        <f>SpellNumber($E$2,BA50)</f>
        <v>INR Zero Only</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IA52" s="45"/>
      <c r="IB52" s="45"/>
      <c r="IC52" s="45"/>
      <c r="ID52" s="45"/>
      <c r="IE52" s="45"/>
      <c r="IF52" s="46"/>
      <c r="IG52" s="46"/>
      <c r="IH52" s="46"/>
      <c r="II52" s="46"/>
    </row>
  </sheetData>
  <sheetProtection password="F5B2" sheet="1"/>
  <mergeCells count="8">
    <mergeCell ref="A9:BC9"/>
    <mergeCell ref="C52:BC5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5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allowBlank="1" showInputMessage="1" showErrorMessage="1" sqref="L43 L44 L45 L46 L47 L13 L14 L15 L16 L17 L18 L19 L20 L21 L22 L23 L24 L25 L26 L27 L28 L29 L30 L31 L32 L33 L34 L35 L36 L37 L38 L39 L40 L41 L42 L49 L48">
      <formula1>"INR"</formula1>
    </dataValidation>
    <dataValidation type="decimal" allowBlank="1" showErrorMessage="1" errorTitle="Invalid Entry" error="Only Numeric Values are allowed. " sqref="A13:A49">
      <formula1>0</formula1>
      <formula2>999999999999999</formula2>
    </dataValidation>
    <dataValidation type="list" allowBlank="1" showErrorMessage="1" sqref="K13:K4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9">
      <formula1>0</formula1>
      <formula2>999999999999999</formula2>
    </dataValidation>
    <dataValidation allowBlank="1" showInputMessage="1" showErrorMessage="1" promptTitle="Units" prompt="Please enter Units in text" sqref="E13:E49"/>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Itemcode/Make" prompt="Please enter text" sqref="C13:C49">
      <formula1>0</formula1>
      <formula2>0</formula2>
    </dataValidation>
    <dataValidation type="decimal" allowBlank="1" showInputMessage="1" showErrorMessage="1" promptTitle="Quantity" prompt="Please enter the Quantity for this item. " errorTitle="Invalid Entry" error="Only Numeric Values are allowed. " sqref="D13:D49 F13:F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list" showErrorMessage="1" sqref="I13:I49">
      <formula1>"Excess(+),Less(-)"</formula1>
      <formula2>0</formula2>
    </dataValidation>
    <dataValidation allowBlank="1" showInputMessage="1" showErrorMessage="1" promptTitle="Addition / Deduction" prompt="Please Choose the correct One" sqref="J13:J49">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2022-08-02T12:14:43Z</cp:lastPrinted>
  <dcterms:created xsi:type="dcterms:W3CDTF">2009-01-30T06:42:42Z</dcterms:created>
  <dcterms:modified xsi:type="dcterms:W3CDTF">2023-11-09T11:23:51Z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