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<sst xmlns="http://schemas.openxmlformats.org/spreadsheetml/2006/main" count="263" uniqueCount="78">
  <si>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</si>
  <si>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</si>
  <si>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</si>
  <si>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</si>
  <si>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</si>
  <si>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</si>
  <si>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</si>
  <si>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</si>
  <si>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</si>
  <si>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</si>
  <si>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</si>
  <si>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</si>
  <si>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</si>
  <si>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</si>
  <si>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</si>
  <si>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</si>
  <si>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</si>
  <si>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</si>
  <si>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</si>
  <si>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</si>
  <si>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</si>
  <si>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</si>
  <si>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</si>
  <si>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</si>
  <si>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</si>
  <si>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</si>
  <si>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</si>
  <si>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</si>
  <si>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</si>
  <si>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</si>
  <si>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</si>
  <si>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</si>
  <si>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</si>
  <si>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</si>
  <si>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</si>
  <si>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</si>
  <si>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</si>
  <si>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</si>
  <si>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</si>
  <si>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</si>
  <si>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</si>
  <si>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</si>
  <si>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</si>
  <si>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</si>
  <si>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</si>
  <si>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</si>
  <si>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</si>
  <si>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All kinds of soil</t>
  </si>
  <si>
    <t>Cum</t>
  </si>
  <si>
    <t>Hot finished welded type tubes</t>
  </si>
  <si>
    <t>Painting with synthetic enamel paint of approved brand and manufacture to give an even shade :</t>
  </si>
  <si>
    <t>Two or more coats on new work</t>
  </si>
  <si>
    <t>m</t>
  </si>
  <si>
    <t>Name of Work: Construction of waiting shed near Phase II hostel at IISER Campus, Thiruvananthapuram</t>
  </si>
  <si>
    <t>Earth work in surface excavation not exceeding 30 cm in depth but exceeding 1.5 m in width as well as 10 sqm on plan including getting out and disposal of excavated earth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</si>
  <si>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t>
  </si>
  <si>
    <t>Filling available excavated earth (excluding rock) in trenches, plinth, sides of foundations etc. in layers not exceeding 20cm in depth, consolidating each deposited layer by ramming and watering, lead up to 50 m and lift upto 1.5 m.</t>
  </si>
  <si>
    <t>Centering and shuttering including strutting, propping etc. and emoval of form work for :</t>
  </si>
  <si>
    <t>Foundations, footings, bases for columns</t>
  </si>
  <si>
    <t>Providing and laying in position cement concrete of specified grade excluding the cost of centering and shuttering - All work up to plinth level :</t>
  </si>
  <si>
    <t>1:5:10 (1 cement : 5 coarse sand (zone-III): 10 graded stone aggregate 40 mm nominal size).</t>
  </si>
  <si>
    <t>Providing and laying in position specified grade of reinforced cement concrete, excluding the cost of centering, shuttering, finishing and reinforcement - All work up to plinth level :</t>
  </si>
  <si>
    <t>1:1.5:3 (1 cement : 1.5 coarse sand : 3 graded stone aggregate 20 mm nominal size)</t>
  </si>
  <si>
    <t xml:space="preserve">Steel reinforcement for R.C.C. work including straightening, cutting,bending, placing in position and binding all complete upto plinth level. </t>
  </si>
  <si>
    <t>Thermo-Mechanically Treated bars</t>
  </si>
  <si>
    <t>Providing and fixing mild steel round holding down bolts with nuts and washer plates complete.</t>
  </si>
  <si>
    <t>Steel work in built up tubular (round, square or rectangular hollow tubesetc.) trusses etc., including cutting, hoisting, fixing in position andapplying a priming coat of approved steel primer, including welding and bolted with special shaped washers etc. complete.</t>
  </si>
  <si>
    <t>Providing and fixing precoated galvanised iron profile sheets (Tile profiled)(size,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</si>
  <si>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 :</t>
  </si>
  <si>
    <t>Ridges plain (500 - 600mm)</t>
  </si>
  <si>
    <t>Providing and fixing PVC mouded rain water gutter 150 MM with iron brackets 20x6mm size, bolts, nuts and washers etc., including making necessary connections with rain water pipes complete  all  as per  the directions of engineer-in-charge</t>
  </si>
  <si>
    <t>Providing and fixing rigid PVC SWR (soil, waste and rainwater) drainage / rain water pipe including accessories like bends and fixing withpipe clips, adhesive at joints all as per manufacturer'sspecifications to required length etc., complete all as per specifications and directions of Engineer in charge.</t>
  </si>
  <si>
    <t>75mm dia OD pipes with minimum wall thickness of 1.80 mm.</t>
  </si>
  <si>
    <t>Chequerred precast cement concrete tiles 22 mm thick in footpath &amp; courtyard, jointed with neat cement slurry mixed with pigment to match the shade of tiles, including rubbing and cleaning etc. complete, on 20 mm thick bed of cement mortar 1:4 (1 cement: 4 coarse sand).</t>
  </si>
  <si>
    <t>Dark shade pigment using ordinary cement</t>
  </si>
  <si>
    <t xml:space="preserve">12 mm cement plaster of mix : </t>
  </si>
  <si>
    <t>1:6 (1 cement: 6 fine sand)</t>
  </si>
  <si>
    <t>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</si>
</sst>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24" fillId="0" borderId="0" xfId="0" applyFont="1" applyFill="1" applyBorder="1" applyAlignment="1">
      <alignment horizontal="center" vertical="center"/>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3"/>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6" t="str">
        <f>B2&amp;" BoQ"</f>
        <v>Item Rate BoQ</v>
      </c>
      <c r="B1" s="86"/>
      <c r="C1" s="86"/>
      <c r="D1" s="86"/>
      <c r="E1" s="86"/>
      <c r="F1" s="86"/>
      <c r="G1" s="86"/>
      <c r="H1" s="86"/>
      <c r="I1" s="86"/>
      <c r="J1" s="86"/>
      <c r="K1" s="86"/>
      <c r="L1" s="86"/>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7" t="s">
        <v>45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A4" s="13"/>
      <c r="IB4" s="13"/>
      <c r="IC4" s="13"/>
      <c r="ID4" s="13"/>
      <c r="IE4" s="13"/>
      <c r="IF4" s="14"/>
      <c r="IG4" s="14"/>
      <c r="IH4" s="14"/>
      <c r="II4" s="14"/>
    </row>
    <row r="5" spans="1:243" s="12" customFormat="1" ht="30.75"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A5" s="13"/>
      <c r="IB5" s="13"/>
      <c r="IC5" s="13"/>
      <c r="ID5" s="13"/>
      <c r="IE5" s="13"/>
      <c r="IF5" s="14"/>
      <c r="IG5" s="14"/>
      <c r="IH5" s="14"/>
      <c r="II5" s="14"/>
    </row>
    <row r="6" spans="1:243" s="12" customFormat="1" ht="30.75" customHeight="1">
      <c r="A6" s="87" t="s">
        <v>43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A6" s="13"/>
      <c r="IB6" s="13"/>
      <c r="IC6" s="13"/>
      <c r="ID6" s="13"/>
      <c r="IE6" s="13"/>
      <c r="IF6" s="14"/>
      <c r="IG6" s="14"/>
      <c r="IH6" s="14"/>
      <c r="II6" s="14"/>
    </row>
    <row r="7" spans="1:243" s="12"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A7" s="13"/>
      <c r="IB7" s="13"/>
      <c r="IC7" s="13"/>
      <c r="ID7" s="13"/>
      <c r="IE7" s="13"/>
      <c r="IF7" s="14"/>
      <c r="IG7" s="14"/>
      <c r="IH7" s="14"/>
      <c r="II7" s="14"/>
    </row>
    <row r="8" spans="1:243" s="16" customFormat="1" ht="76.5" customHeight="1">
      <c r="A8" s="15" t="s">
        <v>40</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A8" s="17"/>
      <c r="IB8" s="17"/>
      <c r="IC8" s="17"/>
      <c r="ID8" s="17"/>
      <c r="IE8" s="17"/>
      <c r="IF8" s="18"/>
      <c r="IG8" s="18"/>
      <c r="IH8" s="18"/>
      <c r="II8" s="18"/>
    </row>
    <row r="9" spans="1:243" s="19"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54</v>
      </c>
      <c r="C13" s="68"/>
      <c r="D13" s="56"/>
      <c r="E13" s="57"/>
      <c r="F13" s="70"/>
      <c r="G13" s="71"/>
      <c r="H13" s="71"/>
      <c r="I13" s="72" t="s">
        <v>33</v>
      </c>
      <c r="J13" s="73">
        <f aca="true" t="shared" si="0" ref="J13:J18">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54</v>
      </c>
      <c r="IC13" s="30"/>
      <c r="ID13" s="30"/>
      <c r="IE13" s="30"/>
      <c r="IF13" s="31"/>
      <c r="IG13" s="31"/>
      <c r="IH13" s="31"/>
      <c r="II13" s="31"/>
    </row>
    <row r="14" spans="1:243" s="29" customFormat="1" ht="18.75">
      <c r="A14" s="69">
        <v>1.1</v>
      </c>
      <c r="B14" s="82" t="s">
        <v>47</v>
      </c>
      <c r="C14" s="68"/>
      <c r="D14" s="56">
        <v>100</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47</v>
      </c>
      <c r="IC14" s="30"/>
      <c r="ID14" s="30">
        <v>100</v>
      </c>
      <c r="IE14" s="30" t="s">
        <v>46</v>
      </c>
      <c r="IF14" s="31"/>
      <c r="IG14" s="31"/>
      <c r="IH14" s="31"/>
      <c r="II14" s="31"/>
    </row>
    <row r="15" spans="1:243" s="29" customFormat="1" ht="168.75">
      <c r="A15" s="69">
        <v>2</v>
      </c>
      <c r="B15" s="82" t="s">
        <v>55</v>
      </c>
      <c r="C15" s="68"/>
      <c r="D15" s="56"/>
      <c r="E15" s="57"/>
      <c r="F15" s="70"/>
      <c r="G15" s="71"/>
      <c r="H15" s="71"/>
      <c r="I15" s="72" t="s">
        <v>33</v>
      </c>
      <c r="J15" s="73">
        <f t="shared" si="0"/>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55</v>
      </c>
      <c r="IC15" s="30"/>
      <c r="ID15" s="30"/>
      <c r="IE15" s="30"/>
      <c r="IF15" s="31"/>
      <c r="IG15" s="31"/>
      <c r="IH15" s="31"/>
      <c r="II15" s="31"/>
    </row>
    <row r="16" spans="1:243" s="29" customFormat="1" ht="18.75">
      <c r="A16" s="69">
        <v>2.1</v>
      </c>
      <c r="B16" s="82" t="s">
        <v>47</v>
      </c>
      <c r="C16" s="68"/>
      <c r="D16" s="56">
        <v>10</v>
      </c>
      <c r="E16" s="57" t="s">
        <v>48</v>
      </c>
      <c r="F16" s="70">
        <v>404.06</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47</v>
      </c>
      <c r="IC16" s="30"/>
      <c r="ID16" s="30">
        <v>10</v>
      </c>
      <c r="IE16" s="30" t="s">
        <v>48</v>
      </c>
      <c r="IF16" s="31"/>
      <c r="IG16" s="31"/>
      <c r="IH16" s="31"/>
      <c r="II16" s="31"/>
    </row>
    <row r="17" spans="1:243" s="29" customFormat="1" ht="93.75">
      <c r="A17" s="69">
        <v>3</v>
      </c>
      <c r="B17" s="82" t="s">
        <v>56</v>
      </c>
      <c r="C17" s="68"/>
      <c r="D17" s="56">
        <v>40</v>
      </c>
      <c r="E17" s="57" t="s">
        <v>48</v>
      </c>
      <c r="F17" s="70">
        <v>404.06</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v>
      </c>
      <c r="IB17" s="54" t="s">
        <v>56</v>
      </c>
      <c r="IC17" s="30"/>
      <c r="ID17" s="30">
        <v>40</v>
      </c>
      <c r="IE17" s="30" t="s">
        <v>48</v>
      </c>
      <c r="IF17" s="31"/>
      <c r="IG17" s="31"/>
      <c r="IH17" s="31"/>
      <c r="II17" s="31"/>
    </row>
    <row r="18" spans="1:243" s="29" customFormat="1" ht="37.5">
      <c r="A18" s="69">
        <v>4</v>
      </c>
      <c r="B18" s="82" t="s">
        <v>57</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57</v>
      </c>
      <c r="IC18" s="30"/>
      <c r="ID18" s="30"/>
      <c r="IE18" s="30"/>
      <c r="IF18" s="31"/>
      <c r="IG18" s="31"/>
      <c r="IH18" s="31"/>
      <c r="II18" s="31"/>
    </row>
    <row r="19" spans="1:243" s="29" customFormat="1" ht="18.75">
      <c r="A19" s="69">
        <v>4.1</v>
      </c>
      <c r="B19" s="82" t="s">
        <v>58</v>
      </c>
      <c r="C19" s="68"/>
      <c r="D19" s="56">
        <v>52</v>
      </c>
      <c r="E19" s="57" t="s">
        <v>46</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58</v>
      </c>
      <c r="IC19" s="30"/>
      <c r="ID19" s="30">
        <v>52</v>
      </c>
      <c r="IE19" s="30" t="s">
        <v>46</v>
      </c>
      <c r="IF19" s="31"/>
      <c r="IG19" s="31"/>
      <c r="IH19" s="31"/>
      <c r="II19" s="31"/>
    </row>
    <row r="20" spans="1:243" s="29" customFormat="1" ht="54.75" customHeight="1">
      <c r="A20" s="69">
        <v>5</v>
      </c>
      <c r="B20" s="82" t="s">
        <v>59</v>
      </c>
      <c r="C20" s="68"/>
      <c r="D20" s="56"/>
      <c r="E20" s="57"/>
      <c r="F20" s="70"/>
      <c r="G20" s="71"/>
      <c r="H20" s="71"/>
      <c r="I20" s="72" t="s">
        <v>33</v>
      </c>
      <c r="J20" s="73">
        <f>IF(I20="Less(-)",-1,1)</f>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59</v>
      </c>
      <c r="IC20" s="30"/>
      <c r="ID20" s="30"/>
      <c r="IE20" s="30"/>
      <c r="IF20" s="31"/>
      <c r="IG20" s="31"/>
      <c r="IH20" s="31"/>
      <c r="II20" s="31"/>
    </row>
    <row r="21" spans="1:243" s="29" customFormat="1" ht="37.5">
      <c r="A21" s="69">
        <v>5.1</v>
      </c>
      <c r="B21" s="82" t="s">
        <v>60</v>
      </c>
      <c r="C21" s="68"/>
      <c r="D21" s="56">
        <v>10</v>
      </c>
      <c r="E21" s="57" t="s">
        <v>48</v>
      </c>
      <c r="F21" s="70">
        <v>2769.9</v>
      </c>
      <c r="G21" s="71"/>
      <c r="H21" s="71"/>
      <c r="I21" s="72" t="s">
        <v>33</v>
      </c>
      <c r="J21" s="73">
        <f>IF(I21="Less(-)",-1,1)</f>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60</v>
      </c>
      <c r="IC21" s="30"/>
      <c r="ID21" s="30">
        <v>10</v>
      </c>
      <c r="IE21" s="30" t="s">
        <v>48</v>
      </c>
      <c r="IF21" s="31"/>
      <c r="IG21" s="31"/>
      <c r="IH21" s="31"/>
      <c r="II21" s="31"/>
    </row>
    <row r="22" spans="1:243" s="29" customFormat="1" ht="75">
      <c r="A22" s="69">
        <v>6</v>
      </c>
      <c r="B22" s="82" t="s">
        <v>61</v>
      </c>
      <c r="C22" s="68"/>
      <c r="D22" s="56"/>
      <c r="E22" s="57"/>
      <c r="F22" s="70"/>
      <c r="G22" s="71"/>
      <c r="H22" s="71"/>
      <c r="I22" s="72" t="s">
        <v>33</v>
      </c>
      <c r="J22" s="73">
        <f>IF(I22="Less(-)",-1,1)</f>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6</v>
      </c>
      <c r="IB22" s="54" t="s">
        <v>61</v>
      </c>
      <c r="IC22" s="30"/>
      <c r="ID22" s="30"/>
      <c r="IE22" s="30"/>
      <c r="IF22" s="31"/>
      <c r="IG22" s="31"/>
      <c r="IH22" s="31"/>
      <c r="II22" s="31"/>
    </row>
    <row r="23" spans="1:243" s="29" customFormat="1" ht="37.5">
      <c r="A23" s="69">
        <v>6.1</v>
      </c>
      <c r="B23" s="82" t="s">
        <v>62</v>
      </c>
      <c r="C23" s="68"/>
      <c r="D23" s="56">
        <v>8</v>
      </c>
      <c r="E23" s="57" t="s">
        <v>48</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6.1</v>
      </c>
      <c r="IB23" s="54" t="s">
        <v>62</v>
      </c>
      <c r="IC23" s="30"/>
      <c r="ID23" s="30">
        <v>8</v>
      </c>
      <c r="IE23" s="30" t="s">
        <v>48</v>
      </c>
      <c r="IF23" s="31"/>
      <c r="IG23" s="31"/>
      <c r="IH23" s="31"/>
      <c r="II23" s="31"/>
    </row>
    <row r="24" spans="1:243" s="29" customFormat="1" ht="56.25">
      <c r="A24" s="69">
        <v>7</v>
      </c>
      <c r="B24" s="82" t="s">
        <v>63</v>
      </c>
      <c r="C24" s="68"/>
      <c r="D24" s="56"/>
      <c r="E24" s="57"/>
      <c r="F24" s="70"/>
      <c r="G24" s="71"/>
      <c r="H24" s="71"/>
      <c r="I24" s="72" t="s">
        <v>33</v>
      </c>
      <c r="J24" s="73">
        <f>IF(I24="Less(-)",-1,1)</f>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7</v>
      </c>
      <c r="IB24" s="54" t="s">
        <v>63</v>
      </c>
      <c r="IC24" s="30"/>
      <c r="ID24" s="30"/>
      <c r="IE24" s="30"/>
      <c r="IF24" s="31"/>
      <c r="IG24" s="31"/>
      <c r="IH24" s="31"/>
      <c r="II24" s="31"/>
    </row>
    <row r="25" spans="1:243" s="29" customFormat="1" ht="18.75">
      <c r="A25" s="69">
        <v>7.1</v>
      </c>
      <c r="B25" s="82" t="s">
        <v>64</v>
      </c>
      <c r="C25" s="68"/>
      <c r="D25" s="56">
        <v>398</v>
      </c>
      <c r="E25" s="57" t="s">
        <v>77</v>
      </c>
      <c r="F25" s="70">
        <v>2769.9</v>
      </c>
      <c r="G25" s="71"/>
      <c r="H25" s="71"/>
      <c r="I25" s="72" t="s">
        <v>33</v>
      </c>
      <c r="J25" s="73">
        <f>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7.1</v>
      </c>
      <c r="IB25" s="54" t="s">
        <v>64</v>
      </c>
      <c r="IC25" s="30"/>
      <c r="ID25" s="30">
        <v>398</v>
      </c>
      <c r="IE25" s="30" t="s">
        <v>77</v>
      </c>
      <c r="IF25" s="31"/>
      <c r="IG25" s="31"/>
      <c r="IH25" s="31"/>
      <c r="II25" s="31"/>
    </row>
    <row r="26" spans="1:243" s="29" customFormat="1" ht="37.5">
      <c r="A26" s="69">
        <v>8</v>
      </c>
      <c r="B26" s="82" t="s">
        <v>65</v>
      </c>
      <c r="C26" s="68"/>
      <c r="D26" s="56">
        <v>22</v>
      </c>
      <c r="E26" s="57" t="s">
        <v>77</v>
      </c>
      <c r="F26" s="70">
        <v>2769.9</v>
      </c>
      <c r="G26" s="71"/>
      <c r="H26" s="71"/>
      <c r="I26" s="72" t="s">
        <v>33</v>
      </c>
      <c r="J26" s="73">
        <f>IF(I26="Less(-)",-1,1)</f>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8</v>
      </c>
      <c r="IB26" s="54" t="s">
        <v>65</v>
      </c>
      <c r="IC26" s="30"/>
      <c r="ID26" s="30">
        <v>22</v>
      </c>
      <c r="IE26" s="30" t="s">
        <v>77</v>
      </c>
      <c r="IF26" s="31"/>
      <c r="IG26" s="31"/>
      <c r="IH26" s="31"/>
      <c r="II26" s="31"/>
    </row>
    <row r="27" spans="1:243" s="29" customFormat="1" ht="112.5">
      <c r="A27" s="69">
        <v>9</v>
      </c>
      <c r="B27" s="82" t="s">
        <v>66</v>
      </c>
      <c r="C27" s="68"/>
      <c r="D27" s="56"/>
      <c r="E27" s="57"/>
      <c r="F27" s="70"/>
      <c r="G27" s="71"/>
      <c r="H27" s="71"/>
      <c r="I27" s="72" t="s">
        <v>33</v>
      </c>
      <c r="J27" s="73">
        <f>IF(I27="Less(-)",-1,1)</f>
        <v>1</v>
      </c>
      <c r="K27" s="74" t="s">
        <v>34</v>
      </c>
      <c r="L27" s="74" t="s">
        <v>4</v>
      </c>
      <c r="M27" s="57"/>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c r="BB27" s="80"/>
      <c r="BC27" s="81"/>
      <c r="IA27" s="30">
        <v>9</v>
      </c>
      <c r="IB27" s="54" t="s">
        <v>66</v>
      </c>
      <c r="IC27" s="30"/>
      <c r="ID27" s="30"/>
      <c r="IE27" s="30"/>
      <c r="IF27" s="31"/>
      <c r="IG27" s="31"/>
      <c r="IH27" s="31"/>
      <c r="II27" s="31"/>
    </row>
    <row r="28" spans="1:243" s="29" customFormat="1" ht="18.75">
      <c r="A28" s="69">
        <v>9.1</v>
      </c>
      <c r="B28" s="82" t="s">
        <v>49</v>
      </c>
      <c r="C28" s="68"/>
      <c r="D28" s="56">
        <v>2831</v>
      </c>
      <c r="E28" s="57" t="s">
        <v>77</v>
      </c>
      <c r="F28" s="70">
        <v>2769.9</v>
      </c>
      <c r="G28" s="71"/>
      <c r="H28" s="71"/>
      <c r="I28" s="72" t="s">
        <v>33</v>
      </c>
      <c r="J28" s="73">
        <f>IF(I28="Less(-)",-1,1)</f>
        <v>1</v>
      </c>
      <c r="K28" s="74" t="s">
        <v>34</v>
      </c>
      <c r="L28" s="74" t="s">
        <v>4</v>
      </c>
      <c r="M28" s="75"/>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f>total_amount_ba($B$2,$D$2,D28,F28,J28,K28,M28)</f>
        <v>0</v>
      </c>
      <c r="BB28" s="80">
        <f>BA28+SUM(N28:AZ28)</f>
        <v>0</v>
      </c>
      <c r="BC28" s="81" t="str">
        <f>SpellNumber(L28,BB28)</f>
        <v>INR Zero Only</v>
      </c>
      <c r="IA28" s="30">
        <v>9.1</v>
      </c>
      <c r="IB28" s="54" t="s">
        <v>49</v>
      </c>
      <c r="IC28" s="30"/>
      <c r="ID28" s="30">
        <v>2831</v>
      </c>
      <c r="IE28" s="30" t="s">
        <v>77</v>
      </c>
      <c r="IF28" s="31"/>
      <c r="IG28" s="31"/>
      <c r="IH28" s="31"/>
      <c r="II28" s="31"/>
    </row>
    <row r="29" spans="1:243" s="29" customFormat="1" ht="337.5">
      <c r="A29" s="69">
        <v>10</v>
      </c>
      <c r="B29" s="82" t="s">
        <v>67</v>
      </c>
      <c r="C29" s="68"/>
      <c r="D29" s="56">
        <v>118</v>
      </c>
      <c r="E29" s="57" t="s">
        <v>46</v>
      </c>
      <c r="F29" s="70">
        <v>2769.9</v>
      </c>
      <c r="G29" s="71"/>
      <c r="H29" s="71"/>
      <c r="I29" s="72" t="s">
        <v>33</v>
      </c>
      <c r="J29" s="73">
        <f>IF(I29="Less(-)",-1,1)</f>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10</v>
      </c>
      <c r="IB29" s="54" t="s">
        <v>67</v>
      </c>
      <c r="IC29" s="30"/>
      <c r="ID29" s="30">
        <v>118</v>
      </c>
      <c r="IE29" s="30" t="s">
        <v>46</v>
      </c>
      <c r="IF29" s="31"/>
      <c r="IG29" s="31"/>
      <c r="IH29" s="31"/>
      <c r="II29" s="31"/>
    </row>
    <row r="30" spans="1:243" s="29" customFormat="1" ht="131.25">
      <c r="A30" s="69">
        <v>11</v>
      </c>
      <c r="B30" s="82" t="s">
        <v>68</v>
      </c>
      <c r="C30" s="68"/>
      <c r="D30" s="56"/>
      <c r="E30" s="57"/>
      <c r="F30" s="70"/>
      <c r="G30" s="71"/>
      <c r="H30" s="71"/>
      <c r="I30" s="72" t="s">
        <v>33</v>
      </c>
      <c r="J30" s="73">
        <f>IF(I30="Less(-)",-1,1)</f>
        <v>1</v>
      </c>
      <c r="K30" s="74" t="s">
        <v>34</v>
      </c>
      <c r="L30" s="74" t="s">
        <v>4</v>
      </c>
      <c r="M30" s="57"/>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c r="BB30" s="80"/>
      <c r="BC30" s="81"/>
      <c r="IA30" s="30">
        <v>11</v>
      </c>
      <c r="IB30" s="54" t="s">
        <v>68</v>
      </c>
      <c r="IC30" s="30"/>
      <c r="ID30" s="30"/>
      <c r="IE30" s="30"/>
      <c r="IF30" s="31"/>
      <c r="IG30" s="31"/>
      <c r="IH30" s="31"/>
      <c r="II30" s="31"/>
    </row>
    <row r="31" spans="1:243" s="29" customFormat="1" ht="18.75">
      <c r="A31" s="69">
        <v>11.1</v>
      </c>
      <c r="B31" s="82" t="s">
        <v>69</v>
      </c>
      <c r="C31" s="68"/>
      <c r="D31" s="56">
        <v>26</v>
      </c>
      <c r="E31" s="57" t="s">
        <v>52</v>
      </c>
      <c r="F31" s="70">
        <v>2769.9</v>
      </c>
      <c r="G31" s="71"/>
      <c r="H31" s="71"/>
      <c r="I31" s="72" t="s">
        <v>33</v>
      </c>
      <c r="J31" s="73">
        <f>IF(I31="Less(-)",-1,1)</f>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11.1</v>
      </c>
      <c r="IB31" s="54" t="s">
        <v>69</v>
      </c>
      <c r="IC31" s="30"/>
      <c r="ID31" s="30">
        <v>26</v>
      </c>
      <c r="IE31" s="30" t="s">
        <v>52</v>
      </c>
      <c r="IF31" s="31"/>
      <c r="IG31" s="31"/>
      <c r="IH31" s="31"/>
      <c r="II31" s="31"/>
    </row>
    <row r="32" spans="1:243" s="29" customFormat="1" ht="112.5">
      <c r="A32" s="69">
        <v>12</v>
      </c>
      <c r="B32" s="82" t="s">
        <v>70</v>
      </c>
      <c r="C32" s="68"/>
      <c r="D32" s="56">
        <v>46</v>
      </c>
      <c r="E32" s="57" t="s">
        <v>52</v>
      </c>
      <c r="F32" s="70">
        <v>2769.9</v>
      </c>
      <c r="G32" s="71"/>
      <c r="H32" s="71"/>
      <c r="I32" s="72" t="s">
        <v>33</v>
      </c>
      <c r="J32" s="73">
        <f>IF(I32="Less(-)",-1,1)</f>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12</v>
      </c>
      <c r="IB32" s="54" t="s">
        <v>70</v>
      </c>
      <c r="IC32" s="30"/>
      <c r="ID32" s="30">
        <v>46</v>
      </c>
      <c r="IE32" s="30" t="s">
        <v>52</v>
      </c>
      <c r="IF32" s="31"/>
      <c r="IG32" s="31"/>
      <c r="IH32" s="31"/>
      <c r="II32" s="31"/>
    </row>
    <row r="33" spans="1:243" s="29" customFormat="1" ht="131.25">
      <c r="A33" s="69">
        <v>13</v>
      </c>
      <c r="B33" s="82" t="s">
        <v>71</v>
      </c>
      <c r="C33" s="68"/>
      <c r="D33" s="56"/>
      <c r="E33" s="57"/>
      <c r="F33" s="70"/>
      <c r="G33" s="71"/>
      <c r="H33" s="71"/>
      <c r="I33" s="72" t="s">
        <v>33</v>
      </c>
      <c r="J33" s="73">
        <f>IF(I33="Less(-)",-1,1)</f>
        <v>1</v>
      </c>
      <c r="K33" s="74" t="s">
        <v>34</v>
      </c>
      <c r="L33" s="74" t="s">
        <v>4</v>
      </c>
      <c r="M33" s="57"/>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c r="BB33" s="80"/>
      <c r="BC33" s="81"/>
      <c r="IA33" s="30">
        <v>13</v>
      </c>
      <c r="IB33" s="54" t="s">
        <v>71</v>
      </c>
      <c r="IC33" s="30"/>
      <c r="ID33" s="30"/>
      <c r="IE33" s="30"/>
      <c r="IF33" s="31"/>
      <c r="IG33" s="31"/>
      <c r="IH33" s="31"/>
      <c r="II33" s="31"/>
    </row>
    <row r="34" spans="1:243" s="29" customFormat="1" ht="37.5">
      <c r="A34" s="69">
        <v>13.1</v>
      </c>
      <c r="B34" s="82" t="s">
        <v>72</v>
      </c>
      <c r="C34" s="68"/>
      <c r="D34" s="56">
        <v>12</v>
      </c>
      <c r="E34" s="57" t="s">
        <v>52</v>
      </c>
      <c r="F34" s="70">
        <v>2769.9</v>
      </c>
      <c r="G34" s="71"/>
      <c r="H34" s="71"/>
      <c r="I34" s="72" t="s">
        <v>33</v>
      </c>
      <c r="J34" s="73">
        <f>IF(I34="Less(-)",-1,1)</f>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13.1</v>
      </c>
      <c r="IB34" s="54" t="s">
        <v>72</v>
      </c>
      <c r="IC34" s="30"/>
      <c r="ID34" s="30">
        <v>12</v>
      </c>
      <c r="IE34" s="30" t="s">
        <v>52</v>
      </c>
      <c r="IF34" s="31"/>
      <c r="IG34" s="31"/>
      <c r="IH34" s="31"/>
      <c r="II34" s="31"/>
    </row>
    <row r="35" spans="1:243" s="29" customFormat="1" ht="112.5">
      <c r="A35" s="69">
        <v>14</v>
      </c>
      <c r="B35" s="82" t="s">
        <v>73</v>
      </c>
      <c r="C35" s="68"/>
      <c r="D35" s="56"/>
      <c r="E35" s="57"/>
      <c r="F35" s="70"/>
      <c r="G35" s="71"/>
      <c r="H35" s="71"/>
      <c r="I35" s="72" t="s">
        <v>33</v>
      </c>
      <c r="J35" s="73">
        <f>IF(I35="Less(-)",-1,1)</f>
        <v>1</v>
      </c>
      <c r="K35" s="74" t="s">
        <v>34</v>
      </c>
      <c r="L35" s="74" t="s">
        <v>4</v>
      </c>
      <c r="M35" s="57"/>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c r="BB35" s="80"/>
      <c r="BC35" s="81"/>
      <c r="IA35" s="30">
        <v>14</v>
      </c>
      <c r="IB35" s="54" t="s">
        <v>73</v>
      </c>
      <c r="IC35" s="30"/>
      <c r="ID35" s="30"/>
      <c r="IE35" s="30"/>
      <c r="IF35" s="31"/>
      <c r="IG35" s="31"/>
      <c r="IH35" s="31"/>
      <c r="II35" s="31"/>
    </row>
    <row r="36" spans="1:243" s="29" customFormat="1" ht="18.75">
      <c r="A36" s="69">
        <v>14.1</v>
      </c>
      <c r="B36" s="82" t="s">
        <v>74</v>
      </c>
      <c r="C36" s="68"/>
      <c r="D36" s="56">
        <v>113</v>
      </c>
      <c r="E36" s="57" t="s">
        <v>46</v>
      </c>
      <c r="F36" s="70">
        <v>2769.9</v>
      </c>
      <c r="G36" s="71"/>
      <c r="H36" s="71"/>
      <c r="I36" s="72" t="s">
        <v>33</v>
      </c>
      <c r="J36" s="73">
        <f>IF(I36="Less(-)",-1,1)</f>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total_amount_ba($B$2,$D$2,D36,F36,J36,K36,M36)</f>
        <v>0</v>
      </c>
      <c r="BB36" s="80">
        <f>BA36+SUM(N36:AZ36)</f>
        <v>0</v>
      </c>
      <c r="BC36" s="81" t="str">
        <f>SpellNumber(L36,BB36)</f>
        <v>INR Zero Only</v>
      </c>
      <c r="IA36" s="30">
        <v>14.1</v>
      </c>
      <c r="IB36" s="54" t="s">
        <v>74</v>
      </c>
      <c r="IC36" s="30"/>
      <c r="ID36" s="30">
        <v>113</v>
      </c>
      <c r="IE36" s="30" t="s">
        <v>46</v>
      </c>
      <c r="IF36" s="31"/>
      <c r="IG36" s="31"/>
      <c r="IH36" s="31"/>
      <c r="II36" s="31"/>
    </row>
    <row r="37" spans="1:243" s="29" customFormat="1" ht="30.75" customHeight="1">
      <c r="A37" s="69">
        <v>15</v>
      </c>
      <c r="B37" s="82" t="s">
        <v>75</v>
      </c>
      <c r="C37" s="68"/>
      <c r="D37" s="56"/>
      <c r="E37" s="57"/>
      <c r="F37" s="70"/>
      <c r="G37" s="71"/>
      <c r="H37" s="71"/>
      <c r="I37" s="72" t="s">
        <v>33</v>
      </c>
      <c r="J37" s="73">
        <f>IF(I37="Less(-)",-1,1)</f>
        <v>1</v>
      </c>
      <c r="K37" s="74" t="s">
        <v>34</v>
      </c>
      <c r="L37" s="74" t="s">
        <v>4</v>
      </c>
      <c r="M37" s="57"/>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BB37" s="80"/>
      <c r="BC37" s="81"/>
      <c r="IA37" s="30">
        <v>15</v>
      </c>
      <c r="IB37" s="54" t="s">
        <v>75</v>
      </c>
      <c r="IC37" s="30"/>
      <c r="ID37" s="30"/>
      <c r="IE37" s="30"/>
      <c r="IF37" s="31"/>
      <c r="IG37" s="31"/>
      <c r="IH37" s="31"/>
      <c r="II37" s="31"/>
    </row>
    <row r="38" spans="1:243" s="29" customFormat="1" ht="18.75">
      <c r="A38" s="69">
        <v>15.1</v>
      </c>
      <c r="B38" s="82" t="s">
        <v>76</v>
      </c>
      <c r="C38" s="68"/>
      <c r="D38" s="56">
        <v>17</v>
      </c>
      <c r="E38" s="57" t="s">
        <v>46</v>
      </c>
      <c r="F38" s="70">
        <v>2769.9</v>
      </c>
      <c r="G38" s="71"/>
      <c r="H38" s="71"/>
      <c r="I38" s="72" t="s">
        <v>33</v>
      </c>
      <c r="J38" s="73">
        <f>IF(I38="Less(-)",-1,1)</f>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total_amount_ba($B$2,$D$2,D38,F38,J38,K38,M38)</f>
        <v>0</v>
      </c>
      <c r="BB38" s="80">
        <f>BA38+SUM(N38:AZ38)</f>
        <v>0</v>
      </c>
      <c r="BC38" s="81" t="str">
        <f>SpellNumber(L38,BB38)</f>
        <v>INR Zero Only</v>
      </c>
      <c r="IA38" s="30">
        <v>15.1</v>
      </c>
      <c r="IB38" s="54" t="s">
        <v>76</v>
      </c>
      <c r="IC38" s="30"/>
      <c r="ID38" s="30">
        <v>17</v>
      </c>
      <c r="IE38" s="30" t="s">
        <v>46</v>
      </c>
      <c r="IF38" s="31"/>
      <c r="IG38" s="31"/>
      <c r="IH38" s="31"/>
      <c r="II38" s="31"/>
    </row>
    <row r="39" spans="1:243" s="29" customFormat="1" ht="54.75" customHeight="1">
      <c r="A39" s="69">
        <v>16</v>
      </c>
      <c r="B39" s="82" t="s">
        <v>50</v>
      </c>
      <c r="C39" s="68"/>
      <c r="D39" s="56"/>
      <c r="E39" s="57"/>
      <c r="F39" s="70"/>
      <c r="G39" s="71"/>
      <c r="H39" s="71"/>
      <c r="I39" s="72"/>
      <c r="J39" s="73"/>
      <c r="K39" s="74"/>
      <c r="L39" s="74"/>
      <c r="M39" s="83"/>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c r="BB39" s="80"/>
      <c r="BC39" s="81"/>
      <c r="IA39" s="30">
        <v>16</v>
      </c>
      <c r="IB39" s="54" t="s">
        <v>50</v>
      </c>
      <c r="IC39" s="30"/>
      <c r="ID39" s="30"/>
      <c r="IE39" s="30"/>
      <c r="IF39" s="31"/>
      <c r="IG39" s="31"/>
      <c r="IH39" s="31"/>
      <c r="II39" s="31"/>
    </row>
    <row r="40" spans="1:243" s="29" customFormat="1" ht="18.75">
      <c r="A40" s="69">
        <v>16.1</v>
      </c>
      <c r="B40" s="82" t="s">
        <v>51</v>
      </c>
      <c r="C40" s="68"/>
      <c r="D40" s="56">
        <v>152</v>
      </c>
      <c r="E40" s="57" t="s">
        <v>46</v>
      </c>
      <c r="F40" s="70">
        <v>2769.9</v>
      </c>
      <c r="G40" s="71"/>
      <c r="H40" s="71"/>
      <c r="I40" s="72" t="s">
        <v>33</v>
      </c>
      <c r="J40" s="73">
        <f>IF(I40="Less(-)",-1,1)</f>
        <v>1</v>
      </c>
      <c r="K40" s="74" t="s">
        <v>34</v>
      </c>
      <c r="L40" s="74" t="s">
        <v>4</v>
      </c>
      <c r="M40" s="75"/>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f>total_amount_ba($B$2,$D$2,D40,F40,J40,K40,M40)</f>
        <v>0</v>
      </c>
      <c r="BB40" s="80">
        <f>BA40+SUM(N40:AZ40)</f>
        <v>0</v>
      </c>
      <c r="BC40" s="81" t="str">
        <f>SpellNumber(L40,BB40)</f>
        <v>INR Zero Only</v>
      </c>
      <c r="IA40" s="30">
        <v>16.1</v>
      </c>
      <c r="IB40" s="54" t="s">
        <v>51</v>
      </c>
      <c r="IC40" s="30"/>
      <c r="ID40" s="30">
        <v>152</v>
      </c>
      <c r="IE40" s="30" t="s">
        <v>46</v>
      </c>
      <c r="IF40" s="31"/>
      <c r="IG40" s="31"/>
      <c r="IH40" s="31"/>
      <c r="II40" s="31"/>
    </row>
    <row r="41" spans="1:243" s="29" customFormat="1" ht="33" customHeight="1">
      <c r="A41" s="62" t="s">
        <v>35</v>
      </c>
      <c r="B41" s="61"/>
      <c r="C41" s="34"/>
      <c r="D41" s="65"/>
      <c r="E41" s="35"/>
      <c r="F41" s="35"/>
      <c r="G41" s="35"/>
      <c r="H41" s="36"/>
      <c r="I41" s="36"/>
      <c r="J41" s="36"/>
      <c r="K41" s="36"/>
      <c r="L41" s="3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0">
        <f>SUM(BA13:BA40)</f>
        <v>0</v>
      </c>
      <c r="BB41" s="60">
        <f>SUM(BB13:BB19)</f>
        <v>0</v>
      </c>
      <c r="BC41" s="59" t="str">
        <f>SpellNumber($E$2,BA41)</f>
        <v>INR Zero Only</v>
      </c>
      <c r="IA41" s="30"/>
      <c r="IB41" s="30"/>
      <c r="IC41" s="30"/>
      <c r="ID41" s="30"/>
      <c r="IE41" s="30"/>
      <c r="IF41" s="31"/>
      <c r="IG41" s="31"/>
      <c r="IH41" s="31"/>
      <c r="II41" s="31"/>
    </row>
    <row r="42" spans="1:243" s="47" customFormat="1" ht="39" customHeight="1" hidden="1">
      <c r="A42" s="39" t="s">
        <v>36</v>
      </c>
      <c r="B42" s="40"/>
      <c r="C42" s="41"/>
      <c r="D42" s="66"/>
      <c r="E42" s="52" t="s">
        <v>37</v>
      </c>
      <c r="F42" s="53"/>
      <c r="G42" s="42"/>
      <c r="H42" s="43"/>
      <c r="I42" s="43"/>
      <c r="J42" s="43"/>
      <c r="K42" s="44"/>
      <c r="L42" s="45"/>
      <c r="M42" s="46"/>
      <c r="O42" s="29"/>
      <c r="P42" s="29"/>
      <c r="Q42" s="29"/>
      <c r="R42" s="29"/>
      <c r="S42" s="29"/>
      <c r="BA42" s="48">
        <f>IF(ISBLANK(F42),0,IF(E42="Excess (+)",ROUND(BA41+(BA41*F42),2),IF(E42="Less (-)",ROUND(BA41+(BA41*F42*(-1)),2),0)))</f>
        <v>0</v>
      </c>
      <c r="BB42" s="49">
        <f>ROUND(BA42,0)</f>
        <v>0</v>
      </c>
      <c r="BC42" s="28" t="str">
        <f>SpellNumber(L42,BB42)</f>
        <v> Zero Only</v>
      </c>
      <c r="IA42" s="50"/>
      <c r="IB42" s="50"/>
      <c r="IC42" s="50"/>
      <c r="ID42" s="50"/>
      <c r="IE42" s="50"/>
      <c r="IF42" s="51"/>
      <c r="IG42" s="51"/>
      <c r="IH42" s="51"/>
      <c r="II42" s="51"/>
    </row>
    <row r="43" spans="1:243" s="47" customFormat="1" ht="51" customHeight="1">
      <c r="A43" s="62" t="s">
        <v>38</v>
      </c>
      <c r="B43" s="33"/>
      <c r="C43" s="85" t="str">
        <f>SpellNumber($E$2,BA41)</f>
        <v>INR Zero Only</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IA43" s="50"/>
      <c r="IB43" s="50"/>
      <c r="IC43" s="50"/>
      <c r="ID43" s="50"/>
      <c r="IE43" s="50"/>
      <c r="IF43" s="51"/>
      <c r="IG43" s="51"/>
      <c r="IH43" s="51"/>
      <c r="II43" s="51"/>
    </row>
  </sheetData>
  <sheetProtection password="F5B2" sheet="1"/>
  <mergeCells count="8">
    <mergeCell ref="A9:BC9"/>
    <mergeCell ref="C43:BC4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L13 L14 L15 L16 L17 L18 L19 L20 L21 L22 L23 L24 L25 L26 L27 L28 L29 L30 L31 L32 L33 L34 L35 L36 L37 L38 L40 L39">
      <formula1>"INR"</formula1>
    </dataValidation>
    <dataValidation type="decimal" allowBlank="1" showErrorMessage="1" errorTitle="Invalid Entry" error="Only Numeric Values are allowed. " sqref="A13:A40">
      <formula1>0</formula1>
      <formula2>999999999999999</formula2>
    </dataValidation>
    <dataValidation type="list" allowBlank="1" showErrorMessage="1" sqref="K13:K4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list" showErrorMessage="1" sqref="I13:I40">
      <formula1>"Excess(+),Less(-)"</formula1>
      <formula2>0</formula2>
    </dataValidation>
    <dataValidation allowBlank="1" showInputMessage="1" showErrorMessage="1" promptTitle="Addition / Deduction" prompt="Please Choose the correct One" sqref="J13:J4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2022-08-02T12:14:43Z</cp:lastPrinted>
  <dcterms:created xsi:type="dcterms:W3CDTF">2009-01-30T06:42:42Z</dcterms:created>
  <dcterms:modified xsi:type="dcterms:W3CDTF">2023-11-15T10:12:26Z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