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<sst xmlns="http://schemas.openxmlformats.org/spreadsheetml/2006/main" count="212" uniqueCount="70">
  <si>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</si>
  <si>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</si>
  <si>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</si>
  <si>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</si>
  <si>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</si>
  <si>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</si>
  <si>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</si>
  <si>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</si>
  <si>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</si>
  <si>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</si>
  <si>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</si>
  <si>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</si>
  <si>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</si>
  <si>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</si>
  <si>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</si>
  <si>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</si>
  <si>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</si>
  <si>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</si>
  <si>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</si>
  <si>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</si>
  <si>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</si>
  <si>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</si>
  <si>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</si>
  <si>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</si>
  <si>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</si>
  <si>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</si>
  <si>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</si>
  <si>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</si>
  <si>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</si>
  <si>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</si>
  <si>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</si>
  <si>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</si>
  <si>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</si>
  <si>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</si>
  <si>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</si>
  <si>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</si>
  <si>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</si>
  <si>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</si>
  <si>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</si>
  <si>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</si>
  <si>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</si>
  <si>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</si>
  <si>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</si>
  <si>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</si>
  <si>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</si>
  <si>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</si>
  <si>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</si>
  <si>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</si>
  <si>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Steel reinforcement for R.C.C. work including straightening, cutting, bending, placing in position and binding all complete upto plinth level. Thermo-Mechanically Treated bars of grade Fe-500D or more.</t>
  </si>
  <si>
    <t>Cum</t>
  </si>
  <si>
    <t>Name of Work: Minor civil works for the re-construction of the collapsed compound wall and construction of side drain along the boundary of IISER TVM campus at Vithura</t>
  </si>
  <si>
    <t>m</t>
  </si>
  <si>
    <t>Providing and Constructing Hollow Cement concrete block masonry in Cement mortar 1:6 (1 cement : 6 Manufactured Sand )using factory made, load bearing, approved quality, Grade A (3.5) as per IS:2185 (Part-I) 2005,  Density of blocks not less than 1500kg/cum Minimum average Compressive strength of units 3.5N/sqmm and Minimum strength of individual units 2.8N/sqmm, set to level plumb including setting in position, providing scaffolding, curing, raking out joints wherever required etc., complete with all leads and all as per specification and directions of the Engineer-in-charge. IN SUPERSTRUCTURE UPTO 3.50M FROM FFL OF GF.  LEAD upto 100m</t>
  </si>
  <si>
    <t>For 200mm thick walls using (300/400x200x200)mm size blocks</t>
  </si>
  <si>
    <t>For 200mm thick walls using (300/400x200x200)mm size blocks (USING BLOCKS SUPPLIED BY THE DEPARTMENT)</t>
  </si>
  <si>
    <t>Random rubble masonry with hard stone in foundation and plinth including levelling up with cement concrete 1:6:12 (1 cement : 6 coarse sand : 12 graded stone aggregate 20 mm nominal size) upto plinth level with : Cement mortar 1:6 (1 cement : 6 coarse sand) Lead upto 100m</t>
  </si>
  <si>
    <t>Random rubble masonry with hard stone in foundation and plinth including levelling up with cement concrete 1:6:12 (1 cement : 6 coarse sand : 12 graded stone aggregate 20 mm nominal size) upto plinth level with : Cement mortar 1:6 (1 cement : 6 coarse sand) Lead upto 100m (USING STONE SUPPLIED BY DEPARTMENT)</t>
  </si>
  <si>
    <t>Removing earth from the drains upto 90cm wide and depth varrying from 1m to 2.5m by mannual means including all lifts, and disposing the soil within a lead of 50m etc complete as per the directions of the Engineer in charge.</t>
  </si>
  <si>
    <t>Concrete works</t>
  </si>
  <si>
    <t>Providing and laying in position cement concrete of specified grade excluding the cost of centering and shuttering - 1:2:4 (1 cement : 2 coarse sand (zone-III) derived from natural sources : 4 graded stone aggregate 20 mm nominal size derived from natural sources) for copping over the compound wall.</t>
  </si>
  <si>
    <t>Providing and laying in position specified grade of reinforced cement concrete, excluding the cost of centering, shuttering, finishing and reinforcement - All work up to plinth level : concreting of drain 1:2:4 (1 cement : 2 coarse sand (zone-III) derived from natural sources : 4 graded stone aggregate 20 mm nominal size derived from natural sources)</t>
  </si>
  <si>
    <t>Supplying and fixing at site Angle iron post &amp; strut of required size including bottom to be split and bent at right angle in opposite direction for 10 cm length and drilling holes upto 10 mm dia. etc. complete.</t>
  </si>
  <si>
    <t>Supplying and tying G.I. barbed wire consisting of 2 ply line wire having nominal diameter of 2.5mm (Tolerance + OR - 0.8mm), point wire (Barbs_ of nominal diameter 2mm (Tolerance + OR - 0.8mm) with the barbs having four points, including tying in between fencing posts, stretching wires and providing diagonals,  including tying to posts with G.I. wire ofdia 1.6mm (16g) and fixing the wires to nib in the posts, etc; complete all as per drawing and specifications.  NOTE:  1. The G.I. Barbed wire shall weigh minimum 10.8kg/100mtr and maximum 12.5kg100mtr with barbs placed at 75mm c/c (Tolerance + OR - 12mm) and the barbed wire shall conform to IS 278-1978.    2. The length of each row and each diagonal row of Barbed wire will be measured in running metre for payment. G.I. binding wire will not be measured for payment. Rate quoted should include cost of binding wire also).</t>
  </si>
  <si>
    <t>6 mm cement plaster of mix : 1:3 (1 cement : 3 fine sand) on RCC drain and copping over the compound wall.</t>
  </si>
  <si>
    <t>Centering and shuttering including strutting, propping etc. and removal of form for</t>
  </si>
  <si>
    <t>Walls (any thickness) including attached pilasters, butteresses, plinth and string courses etc.</t>
  </si>
  <si>
    <t>Edges of slabs and breaks in floors and walls Under 20 cm wide</t>
  </si>
  <si>
    <t>Painting with black anti-corrosive bitumastic paint of approved brand and manufacture to give an even shade : on Angle section and barbed wire. Only length and height of the fence shall be measured.</t>
  </si>
  <si>
    <r>
      <t xml:space="preserve">For 200mm thick walls using (300/400x200x200)mm size blocks </t>
    </r>
    <r>
      <rPr>
        <b/>
        <sz val="14"/>
        <rFont val="Book Antiqua"/>
        <family val="1"/>
      </rPr>
      <t>(USING BLOCKS SUPPLIED BY THE DEPARTMENT)</t>
    </r>
  </si>
  <si>
    <r>
      <t xml:space="preserve">Random rubble masonry with hard stone in foundation and plinth including levelling up with cement concrete 1:6:12 (1 cement : 6 coarse sand : 12 graded stone aggregate 20 mm nominal size) upto plinth level with : Cement mortar 1:6 (1 cement : 6 coarse sand) Lead upto 100m </t>
    </r>
    <r>
      <rPr>
        <b/>
        <sz val="14"/>
        <rFont val="Book Antiqua"/>
        <family val="1"/>
      </rPr>
      <t>(USING STONE SUPPLIED BY DEPARTMENT)</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</si>
</sst>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b/>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3"/>
  <sheetViews>
    <sheetView showGridLines="0" zoomScale="80" zoomScaleNormal="80" zoomScalePageLayoutView="0" workbookViewId="0" topLeftCell="A25">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281.25">
      <c r="A13" s="69">
        <v>1</v>
      </c>
      <c r="B13" s="82" t="s">
        <v>52</v>
      </c>
      <c r="C13" s="68"/>
      <c r="D13" s="56"/>
      <c r="E13" s="57"/>
      <c r="F13" s="70"/>
      <c r="G13" s="71"/>
      <c r="H13" s="71"/>
      <c r="I13" s="72" t="s">
        <v>33</v>
      </c>
      <c r="J13" s="73">
        <f aca="true" t="shared" si="0" ref="J13:J30">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52</v>
      </c>
      <c r="IC13" s="30"/>
      <c r="ID13" s="30"/>
      <c r="IE13" s="30"/>
      <c r="IF13" s="31"/>
      <c r="IG13" s="31"/>
      <c r="IH13" s="31"/>
      <c r="II13" s="31"/>
    </row>
    <row r="14" spans="1:243" s="29" customFormat="1" ht="37.5">
      <c r="A14" s="69">
        <v>1.1</v>
      </c>
      <c r="B14" s="82" t="s">
        <v>53</v>
      </c>
      <c r="C14" s="68"/>
      <c r="D14" s="56">
        <v>30</v>
      </c>
      <c r="E14" s="57" t="s">
        <v>49</v>
      </c>
      <c r="F14" s="70">
        <v>2769.9</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53</v>
      </c>
      <c r="IC14" s="30"/>
      <c r="ID14" s="30">
        <v>30</v>
      </c>
      <c r="IE14" s="30" t="s">
        <v>49</v>
      </c>
      <c r="IF14" s="31"/>
      <c r="IG14" s="31"/>
      <c r="IH14" s="31"/>
      <c r="II14" s="31"/>
    </row>
    <row r="15" spans="1:243" s="29" customFormat="1" ht="281.25">
      <c r="A15" s="69">
        <v>2</v>
      </c>
      <c r="B15" s="82" t="s">
        <v>52</v>
      </c>
      <c r="C15" s="68"/>
      <c r="D15" s="56"/>
      <c r="E15" s="57"/>
      <c r="F15" s="70"/>
      <c r="G15" s="71"/>
      <c r="H15" s="71"/>
      <c r="I15" s="72" t="s">
        <v>33</v>
      </c>
      <c r="J15" s="73">
        <f t="shared" si="0"/>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2</v>
      </c>
      <c r="IB15" s="54" t="s">
        <v>52</v>
      </c>
      <c r="IC15" s="30"/>
      <c r="ID15" s="30"/>
      <c r="IE15" s="30"/>
      <c r="IF15" s="31"/>
      <c r="IG15" s="31"/>
      <c r="IH15" s="31"/>
      <c r="II15" s="31"/>
    </row>
    <row r="16" spans="1:243" s="29" customFormat="1" ht="56.25">
      <c r="A16" s="69">
        <v>2.1</v>
      </c>
      <c r="B16" s="82" t="s">
        <v>68</v>
      </c>
      <c r="C16" s="68"/>
      <c r="D16" s="56">
        <v>5.5</v>
      </c>
      <c r="E16" s="57" t="s">
        <v>49</v>
      </c>
      <c r="F16" s="70">
        <v>2769.9</v>
      </c>
      <c r="G16" s="71"/>
      <c r="H16" s="71"/>
      <c r="I16" s="72" t="s">
        <v>33</v>
      </c>
      <c r="J16" s="73">
        <f t="shared" si="0"/>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2.1</v>
      </c>
      <c r="IB16" s="54" t="s">
        <v>54</v>
      </c>
      <c r="IC16" s="30"/>
      <c r="ID16" s="30">
        <v>5.5</v>
      </c>
      <c r="IE16" s="30" t="s">
        <v>49</v>
      </c>
      <c r="IF16" s="31"/>
      <c r="IG16" s="31"/>
      <c r="IH16" s="31"/>
      <c r="II16" s="31"/>
    </row>
    <row r="17" spans="1:243" s="29" customFormat="1" ht="112.5">
      <c r="A17" s="69">
        <v>3</v>
      </c>
      <c r="B17" s="82" t="s">
        <v>55</v>
      </c>
      <c r="C17" s="68"/>
      <c r="D17" s="56">
        <v>13</v>
      </c>
      <c r="E17" s="57" t="s">
        <v>49</v>
      </c>
      <c r="F17" s="70">
        <v>2769.9</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v>
      </c>
      <c r="IB17" s="54" t="s">
        <v>55</v>
      </c>
      <c r="IC17" s="30"/>
      <c r="ID17" s="30">
        <v>13</v>
      </c>
      <c r="IE17" s="30" t="s">
        <v>49</v>
      </c>
      <c r="IF17" s="31"/>
      <c r="IG17" s="31"/>
      <c r="IH17" s="31"/>
      <c r="II17" s="31"/>
    </row>
    <row r="18" spans="1:243" s="29" customFormat="1" ht="131.25">
      <c r="A18" s="69">
        <v>4</v>
      </c>
      <c r="B18" s="82" t="s">
        <v>69</v>
      </c>
      <c r="C18" s="68"/>
      <c r="D18" s="56">
        <v>2.5</v>
      </c>
      <c r="E18" s="57" t="s">
        <v>49</v>
      </c>
      <c r="F18" s="70">
        <v>2769.9</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4</v>
      </c>
      <c r="IB18" s="54" t="s">
        <v>56</v>
      </c>
      <c r="IC18" s="30"/>
      <c r="ID18" s="30">
        <v>2.5</v>
      </c>
      <c r="IE18" s="30" t="s">
        <v>49</v>
      </c>
      <c r="IF18" s="31"/>
      <c r="IG18" s="31"/>
      <c r="IH18" s="31"/>
      <c r="II18" s="31"/>
    </row>
    <row r="19" spans="1:243" s="29" customFormat="1" ht="93.75">
      <c r="A19" s="69">
        <v>5</v>
      </c>
      <c r="B19" s="82" t="s">
        <v>57</v>
      </c>
      <c r="C19" s="68"/>
      <c r="D19" s="56">
        <v>27</v>
      </c>
      <c r="E19" s="57" t="s">
        <v>49</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5</v>
      </c>
      <c r="IB19" s="54" t="s">
        <v>57</v>
      </c>
      <c r="IC19" s="30"/>
      <c r="ID19" s="30">
        <v>27</v>
      </c>
      <c r="IE19" s="30" t="s">
        <v>49</v>
      </c>
      <c r="IF19" s="31"/>
      <c r="IG19" s="31"/>
      <c r="IH19" s="31"/>
      <c r="II19" s="31"/>
    </row>
    <row r="20" spans="1:243" s="29" customFormat="1" ht="18.75">
      <c r="A20" s="69">
        <v>6</v>
      </c>
      <c r="B20" s="82" t="s">
        <v>58</v>
      </c>
      <c r="C20" s="68"/>
      <c r="D20" s="56"/>
      <c r="E20" s="57"/>
      <c r="F20" s="70"/>
      <c r="G20" s="71"/>
      <c r="H20" s="71"/>
      <c r="I20" s="72" t="s">
        <v>33</v>
      </c>
      <c r="J20" s="73">
        <f t="shared" si="0"/>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6</v>
      </c>
      <c r="IB20" s="54" t="s">
        <v>58</v>
      </c>
      <c r="IC20" s="30"/>
      <c r="ID20" s="30"/>
      <c r="IE20" s="30"/>
      <c r="IF20" s="31"/>
      <c r="IG20" s="31"/>
      <c r="IH20" s="31"/>
      <c r="II20" s="31"/>
    </row>
    <row r="21" spans="1:243" s="29" customFormat="1" ht="131.25">
      <c r="A21" s="69">
        <v>6.1</v>
      </c>
      <c r="B21" s="82" t="s">
        <v>59</v>
      </c>
      <c r="C21" s="68"/>
      <c r="D21" s="56">
        <v>2.5</v>
      </c>
      <c r="E21" s="57" t="s">
        <v>49</v>
      </c>
      <c r="F21" s="70">
        <v>2769.9</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 aca="true" t="shared" si="1" ref="BA21:BA26">total_amount_ba($B$2,$D$2,D21,F21,J21,K21,M21)</f>
        <v>0</v>
      </c>
      <c r="BB21" s="80">
        <f aca="true" t="shared" si="2" ref="BB21:BB26">BA21+SUM(N21:AZ21)</f>
        <v>0</v>
      </c>
      <c r="BC21" s="81" t="str">
        <f aca="true" t="shared" si="3" ref="BC21:BC26">SpellNumber(L21,BB21)</f>
        <v>INR Zero Only</v>
      </c>
      <c r="IA21" s="30">
        <v>6.1</v>
      </c>
      <c r="IB21" s="54" t="s">
        <v>59</v>
      </c>
      <c r="IC21" s="30"/>
      <c r="ID21" s="30">
        <v>2.5</v>
      </c>
      <c r="IE21" s="30" t="s">
        <v>49</v>
      </c>
      <c r="IF21" s="31"/>
      <c r="IG21" s="31"/>
      <c r="IH21" s="31"/>
      <c r="II21" s="31"/>
    </row>
    <row r="22" spans="1:243" s="29" customFormat="1" ht="131.25">
      <c r="A22" s="69">
        <v>6.2</v>
      </c>
      <c r="B22" s="82" t="s">
        <v>60</v>
      </c>
      <c r="C22" s="68"/>
      <c r="D22" s="56">
        <v>31</v>
      </c>
      <c r="E22" s="57" t="s">
        <v>49</v>
      </c>
      <c r="F22" s="70">
        <v>2769.9</v>
      </c>
      <c r="G22" s="71"/>
      <c r="H22" s="71"/>
      <c r="I22" s="72" t="s">
        <v>33</v>
      </c>
      <c r="J22" s="73">
        <f t="shared" si="0"/>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 t="shared" si="1"/>
        <v>0</v>
      </c>
      <c r="BB22" s="80">
        <f t="shared" si="2"/>
        <v>0</v>
      </c>
      <c r="BC22" s="81" t="str">
        <f t="shared" si="3"/>
        <v>INR Zero Only</v>
      </c>
      <c r="IA22" s="30">
        <v>6.2</v>
      </c>
      <c r="IB22" s="54" t="s">
        <v>60</v>
      </c>
      <c r="IC22" s="30"/>
      <c r="ID22" s="30">
        <v>31</v>
      </c>
      <c r="IE22" s="30" t="s">
        <v>49</v>
      </c>
      <c r="IF22" s="31"/>
      <c r="IG22" s="31"/>
      <c r="IH22" s="31"/>
      <c r="II22" s="31"/>
    </row>
    <row r="23" spans="1:243" s="29" customFormat="1" ht="93.75">
      <c r="A23" s="69">
        <v>7</v>
      </c>
      <c r="B23" s="82" t="s">
        <v>61</v>
      </c>
      <c r="C23" s="68"/>
      <c r="D23" s="56">
        <v>365</v>
      </c>
      <c r="E23" s="57" t="s">
        <v>47</v>
      </c>
      <c r="F23" s="70">
        <v>404.06</v>
      </c>
      <c r="G23" s="71"/>
      <c r="H23" s="71"/>
      <c r="I23" s="72" t="s">
        <v>33</v>
      </c>
      <c r="J23" s="73">
        <f t="shared" si="0"/>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 t="shared" si="1"/>
        <v>0</v>
      </c>
      <c r="BB23" s="80">
        <f t="shared" si="2"/>
        <v>0</v>
      </c>
      <c r="BC23" s="81" t="str">
        <f t="shared" si="3"/>
        <v>INR Zero Only</v>
      </c>
      <c r="IA23" s="30">
        <v>7</v>
      </c>
      <c r="IB23" s="54" t="s">
        <v>61</v>
      </c>
      <c r="IC23" s="30"/>
      <c r="ID23" s="30">
        <v>365</v>
      </c>
      <c r="IE23" s="30" t="s">
        <v>47</v>
      </c>
      <c r="IF23" s="31"/>
      <c r="IG23" s="31"/>
      <c r="IH23" s="31"/>
      <c r="II23" s="31"/>
    </row>
    <row r="24" spans="1:243" s="29" customFormat="1" ht="356.25">
      <c r="A24" s="69">
        <v>8</v>
      </c>
      <c r="B24" s="82" t="s">
        <v>62</v>
      </c>
      <c r="C24" s="68"/>
      <c r="D24" s="56">
        <v>1440</v>
      </c>
      <c r="E24" s="57" t="s">
        <v>51</v>
      </c>
      <c r="F24" s="70">
        <v>404.06</v>
      </c>
      <c r="G24" s="71"/>
      <c r="H24" s="71"/>
      <c r="I24" s="72" t="s">
        <v>33</v>
      </c>
      <c r="J24" s="73">
        <f t="shared" si="0"/>
        <v>1</v>
      </c>
      <c r="K24" s="74" t="s">
        <v>34</v>
      </c>
      <c r="L24" s="74" t="s">
        <v>4</v>
      </c>
      <c r="M24" s="75"/>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f t="shared" si="1"/>
        <v>0</v>
      </c>
      <c r="BB24" s="80">
        <f t="shared" si="2"/>
        <v>0</v>
      </c>
      <c r="BC24" s="81" t="str">
        <f t="shared" si="3"/>
        <v>INR Zero Only</v>
      </c>
      <c r="IA24" s="30">
        <v>8</v>
      </c>
      <c r="IB24" s="54" t="s">
        <v>62</v>
      </c>
      <c r="IC24" s="30"/>
      <c r="ID24" s="30">
        <v>1440</v>
      </c>
      <c r="IE24" s="30" t="s">
        <v>51</v>
      </c>
      <c r="IF24" s="31"/>
      <c r="IG24" s="31"/>
      <c r="IH24" s="31"/>
      <c r="II24" s="31"/>
    </row>
    <row r="25" spans="1:243" s="29" customFormat="1" ht="56.25">
      <c r="A25" s="69">
        <v>9</v>
      </c>
      <c r="B25" s="82" t="s">
        <v>63</v>
      </c>
      <c r="C25" s="68"/>
      <c r="D25" s="56">
        <v>270</v>
      </c>
      <c r="E25" s="57" t="s">
        <v>46</v>
      </c>
      <c r="F25" s="70">
        <v>404.06</v>
      </c>
      <c r="G25" s="71"/>
      <c r="H25" s="71"/>
      <c r="I25" s="72" t="s">
        <v>33</v>
      </c>
      <c r="J25" s="73">
        <f t="shared" si="0"/>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 t="shared" si="1"/>
        <v>0</v>
      </c>
      <c r="BB25" s="80">
        <f t="shared" si="2"/>
        <v>0</v>
      </c>
      <c r="BC25" s="81" t="str">
        <f t="shared" si="3"/>
        <v>INR Zero Only</v>
      </c>
      <c r="IA25" s="30">
        <v>9</v>
      </c>
      <c r="IB25" s="54" t="s">
        <v>63</v>
      </c>
      <c r="IC25" s="30"/>
      <c r="ID25" s="30">
        <v>270</v>
      </c>
      <c r="IE25" s="30" t="s">
        <v>46</v>
      </c>
      <c r="IF25" s="31"/>
      <c r="IG25" s="31"/>
      <c r="IH25" s="31"/>
      <c r="II25" s="31"/>
    </row>
    <row r="26" spans="1:243" s="29" customFormat="1" ht="93.75">
      <c r="A26" s="69">
        <v>10</v>
      </c>
      <c r="B26" s="82" t="s">
        <v>48</v>
      </c>
      <c r="C26" s="68"/>
      <c r="D26" s="56">
        <v>980</v>
      </c>
      <c r="E26" s="57" t="s">
        <v>47</v>
      </c>
      <c r="F26" s="70">
        <v>404.06</v>
      </c>
      <c r="G26" s="71"/>
      <c r="H26" s="71"/>
      <c r="I26" s="72" t="s">
        <v>33</v>
      </c>
      <c r="J26" s="73">
        <f t="shared" si="0"/>
        <v>1</v>
      </c>
      <c r="K26" s="74" t="s">
        <v>34</v>
      </c>
      <c r="L26" s="74" t="s">
        <v>4</v>
      </c>
      <c r="M26" s="75"/>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f t="shared" si="1"/>
        <v>0</v>
      </c>
      <c r="BB26" s="80">
        <f t="shared" si="2"/>
        <v>0</v>
      </c>
      <c r="BC26" s="81" t="str">
        <f t="shared" si="3"/>
        <v>INR Zero Only</v>
      </c>
      <c r="IA26" s="30">
        <v>10</v>
      </c>
      <c r="IB26" s="54" t="s">
        <v>48</v>
      </c>
      <c r="IC26" s="30"/>
      <c r="ID26" s="30">
        <v>980</v>
      </c>
      <c r="IE26" s="30" t="s">
        <v>47</v>
      </c>
      <c r="IF26" s="31"/>
      <c r="IG26" s="31"/>
      <c r="IH26" s="31"/>
      <c r="II26" s="31"/>
    </row>
    <row r="27" spans="1:243" s="29" customFormat="1" ht="37.5">
      <c r="A27" s="69">
        <v>11</v>
      </c>
      <c r="B27" s="82" t="s">
        <v>64</v>
      </c>
      <c r="C27" s="68"/>
      <c r="D27" s="56"/>
      <c r="E27" s="57"/>
      <c r="F27" s="70"/>
      <c r="G27" s="71"/>
      <c r="H27" s="71"/>
      <c r="I27" s="72" t="s">
        <v>33</v>
      </c>
      <c r="J27" s="73">
        <f t="shared" si="0"/>
        <v>1</v>
      </c>
      <c r="K27" s="74" t="s">
        <v>34</v>
      </c>
      <c r="L27" s="74" t="s">
        <v>4</v>
      </c>
      <c r="M27" s="57"/>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c r="BB27" s="80"/>
      <c r="BC27" s="81"/>
      <c r="IA27" s="30">
        <v>11</v>
      </c>
      <c r="IB27" s="54" t="s">
        <v>64</v>
      </c>
      <c r="IC27" s="30"/>
      <c r="ID27" s="30"/>
      <c r="IE27" s="30"/>
      <c r="IF27" s="31"/>
      <c r="IG27" s="31"/>
      <c r="IH27" s="31"/>
      <c r="II27" s="31"/>
    </row>
    <row r="28" spans="1:243" s="29" customFormat="1" ht="37.5">
      <c r="A28" s="69">
        <v>11.1</v>
      </c>
      <c r="B28" s="82" t="s">
        <v>65</v>
      </c>
      <c r="C28" s="68"/>
      <c r="D28" s="56">
        <v>116</v>
      </c>
      <c r="E28" s="57" t="s">
        <v>46</v>
      </c>
      <c r="F28" s="70">
        <v>2769.9</v>
      </c>
      <c r="G28" s="71"/>
      <c r="H28" s="71"/>
      <c r="I28" s="72" t="s">
        <v>33</v>
      </c>
      <c r="J28" s="73">
        <f t="shared" si="0"/>
        <v>1</v>
      </c>
      <c r="K28" s="74" t="s">
        <v>34</v>
      </c>
      <c r="L28" s="74" t="s">
        <v>4</v>
      </c>
      <c r="M28" s="75"/>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f>total_amount_ba($B$2,$D$2,D28,F28,J28,K28,M28)</f>
        <v>0</v>
      </c>
      <c r="BB28" s="80">
        <f>BA28+SUM(N28:AZ28)</f>
        <v>0</v>
      </c>
      <c r="BC28" s="81" t="str">
        <f>SpellNumber(L28,BB28)</f>
        <v>INR Zero Only</v>
      </c>
      <c r="IA28" s="30">
        <v>11.1</v>
      </c>
      <c r="IB28" s="54" t="s">
        <v>65</v>
      </c>
      <c r="IC28" s="30"/>
      <c r="ID28" s="30">
        <v>116</v>
      </c>
      <c r="IE28" s="30" t="s">
        <v>46</v>
      </c>
      <c r="IF28" s="31"/>
      <c r="IG28" s="31"/>
      <c r="IH28" s="31"/>
      <c r="II28" s="31"/>
    </row>
    <row r="29" spans="1:243" s="29" customFormat="1" ht="37.5">
      <c r="A29" s="69">
        <v>11.2</v>
      </c>
      <c r="B29" s="82" t="s">
        <v>66</v>
      </c>
      <c r="C29" s="68"/>
      <c r="D29" s="56">
        <v>160</v>
      </c>
      <c r="E29" s="57" t="s">
        <v>51</v>
      </c>
      <c r="F29" s="70">
        <v>2769.9</v>
      </c>
      <c r="G29" s="71"/>
      <c r="H29" s="71"/>
      <c r="I29" s="72" t="s">
        <v>33</v>
      </c>
      <c r="J29" s="73">
        <f t="shared" si="0"/>
        <v>1</v>
      </c>
      <c r="K29" s="74" t="s">
        <v>34</v>
      </c>
      <c r="L29" s="74" t="s">
        <v>4</v>
      </c>
      <c r="M29" s="75"/>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f>total_amount_ba($B$2,$D$2,D29,F29,J29,K29,M29)</f>
        <v>0</v>
      </c>
      <c r="BB29" s="80">
        <f>BA29+SUM(N29:AZ29)</f>
        <v>0</v>
      </c>
      <c r="BC29" s="81" t="str">
        <f>SpellNumber(L29,BB29)</f>
        <v>INR Zero Only</v>
      </c>
      <c r="IA29" s="30">
        <v>11.2</v>
      </c>
      <c r="IB29" s="54" t="s">
        <v>66</v>
      </c>
      <c r="IC29" s="30"/>
      <c r="ID29" s="30">
        <v>160</v>
      </c>
      <c r="IE29" s="30" t="s">
        <v>51</v>
      </c>
      <c r="IF29" s="31"/>
      <c r="IG29" s="31"/>
      <c r="IH29" s="31"/>
      <c r="II29" s="31"/>
    </row>
    <row r="30" spans="1:243" s="29" customFormat="1" ht="93.75">
      <c r="A30" s="69">
        <v>12</v>
      </c>
      <c r="B30" s="82" t="s">
        <v>67</v>
      </c>
      <c r="C30" s="68"/>
      <c r="D30" s="56">
        <v>108</v>
      </c>
      <c r="E30" s="57" t="s">
        <v>46</v>
      </c>
      <c r="F30" s="70">
        <v>2769.9</v>
      </c>
      <c r="G30" s="71"/>
      <c r="H30" s="71"/>
      <c r="I30" s="72" t="s">
        <v>33</v>
      </c>
      <c r="J30" s="73">
        <f t="shared" si="0"/>
        <v>1</v>
      </c>
      <c r="K30" s="74" t="s">
        <v>34</v>
      </c>
      <c r="L30" s="74" t="s">
        <v>4</v>
      </c>
      <c r="M30" s="75"/>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f>total_amount_ba($B$2,$D$2,D30,F30,J30,K30,M30)</f>
        <v>0</v>
      </c>
      <c r="BB30" s="80">
        <f>BA30+SUM(N30:AZ30)</f>
        <v>0</v>
      </c>
      <c r="BC30" s="81" t="str">
        <f>SpellNumber(L30,BB30)</f>
        <v>INR Zero Only</v>
      </c>
      <c r="IA30" s="30">
        <v>12</v>
      </c>
      <c r="IB30" s="54" t="s">
        <v>67</v>
      </c>
      <c r="IC30" s="30"/>
      <c r="ID30" s="30">
        <v>108</v>
      </c>
      <c r="IE30" s="30" t="s">
        <v>46</v>
      </c>
      <c r="IF30" s="31"/>
      <c r="IG30" s="31"/>
      <c r="IH30" s="31"/>
      <c r="II30" s="31"/>
    </row>
    <row r="31" spans="1:243" s="29" customFormat="1" ht="33" customHeight="1">
      <c r="A31" s="62" t="s">
        <v>35</v>
      </c>
      <c r="B31" s="61"/>
      <c r="C31" s="34"/>
      <c r="D31" s="65"/>
      <c r="E31" s="35"/>
      <c r="F31" s="35"/>
      <c r="G31" s="35"/>
      <c r="H31" s="36"/>
      <c r="I31" s="36"/>
      <c r="J31" s="36"/>
      <c r="K31" s="36"/>
      <c r="L31" s="37"/>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0">
        <f>SUM(BA13:BA30)</f>
        <v>0</v>
      </c>
      <c r="BB31" s="60" t="e">
        <f>SUM(#REF!)</f>
        <v>#REF!</v>
      </c>
      <c r="BC31" s="59" t="str">
        <f>SpellNumber($E$2,BA31)</f>
        <v>INR Zero Only</v>
      </c>
      <c r="IA31" s="30"/>
      <c r="IB31" s="30"/>
      <c r="IC31" s="30"/>
      <c r="ID31" s="30"/>
      <c r="IE31" s="30"/>
      <c r="IF31" s="31"/>
      <c r="IG31" s="31"/>
      <c r="IH31" s="31"/>
      <c r="II31" s="31"/>
    </row>
    <row r="32" spans="1:243" s="47" customFormat="1" ht="39" customHeight="1" hidden="1">
      <c r="A32" s="39" t="s">
        <v>36</v>
      </c>
      <c r="B32" s="40"/>
      <c r="C32" s="41"/>
      <c r="D32" s="66"/>
      <c r="E32" s="52" t="s">
        <v>37</v>
      </c>
      <c r="F32" s="53"/>
      <c r="G32" s="42"/>
      <c r="H32" s="43"/>
      <c r="I32" s="43"/>
      <c r="J32" s="43"/>
      <c r="K32" s="44"/>
      <c r="L32" s="45"/>
      <c r="M32" s="46"/>
      <c r="O32" s="29"/>
      <c r="P32" s="29"/>
      <c r="Q32" s="29"/>
      <c r="R32" s="29"/>
      <c r="S32" s="29"/>
      <c r="BA32" s="48">
        <f>IF(ISBLANK(F32),0,IF(E32="Excess (+)",ROUND(BA31+(BA31*F32),2),IF(E32="Less (-)",ROUND(BA31+(BA31*F32*(-1)),2),0)))</f>
        <v>0</v>
      </c>
      <c r="BB32" s="49">
        <f>ROUND(BA32,0)</f>
        <v>0</v>
      </c>
      <c r="BC32" s="28" t="str">
        <f>SpellNumber(L32,BB32)</f>
        <v> Zero Only</v>
      </c>
      <c r="IA32" s="50"/>
      <c r="IB32" s="50"/>
      <c r="IC32" s="50"/>
      <c r="ID32" s="50"/>
      <c r="IE32" s="50"/>
      <c r="IF32" s="51"/>
      <c r="IG32" s="51"/>
      <c r="IH32" s="51"/>
      <c r="II32" s="51"/>
    </row>
    <row r="33" spans="1:243" s="47" customFormat="1" ht="51" customHeight="1">
      <c r="A33" s="62" t="s">
        <v>38</v>
      </c>
      <c r="B33" s="33"/>
      <c r="C33" s="84" t="str">
        <f>SpellNumber($E$2,BA31)</f>
        <v>INR Zero Only</v>
      </c>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IA33" s="50"/>
      <c r="IB33" s="50"/>
      <c r="IC33" s="50"/>
      <c r="ID33" s="50"/>
      <c r="IE33" s="50"/>
      <c r="IF33" s="51"/>
      <c r="IG33" s="51"/>
      <c r="IH33" s="51"/>
      <c r="II33" s="51"/>
    </row>
  </sheetData>
  <sheetProtection password="F5B2" sheet="1"/>
  <mergeCells count="8">
    <mergeCell ref="A9:BC9"/>
    <mergeCell ref="C33:BC33"/>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allowBlank="1" showInputMessage="1" showErrorMessage="1" sqref="L13 L14 L15 L16 L17 L18 L19 L20 L21 L22 L23 L24 L25 L26 L27 L28 L30 L29">
      <formula1>"INR"</formula1>
    </dataValidation>
    <dataValidation type="decimal" allowBlank="1" showErrorMessage="1" errorTitle="Invalid Entry" error="Only Numeric Values are allowed. " sqref="A13:A30">
      <formula1>0</formula1>
      <formula2>999999999999999</formula2>
    </dataValidation>
    <dataValidation type="list" allowBlank="1" showErrorMessage="1" sqref="K13:K3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0">
      <formula1>0</formula1>
      <formula2>999999999999999</formula2>
    </dataValidation>
    <dataValidation allowBlank="1" showInputMessage="1" showErrorMessage="1" promptTitle="Units" prompt="Please enter Units in text" sqref="E13:E30"/>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Itemcode/Make" prompt="Please enter text" sqref="C13:C30">
      <formula1>0</formula1>
      <formula2>0</formula2>
    </dataValidation>
    <dataValidation type="decimal" allowBlank="1" showInputMessage="1" showErrorMessage="1" promptTitle="Quantity" prompt="Please enter the Quantity for this item. " errorTitle="Invalid Entry" error="Only Numeric Values are allowed. " sqref="D13:D30 F13:F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list" showErrorMessage="1" sqref="I13:I30">
      <formula1>"Excess(+),Less(-)"</formula1>
      <formula2>0</formula2>
    </dataValidation>
    <dataValidation allowBlank="1" showInputMessage="1" showErrorMessage="1" promptTitle="Addition / Deduction" prompt="Please Choose the correct One" sqref="J13:J30">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2024-02-07T09:31:12Z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