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<sst xmlns="http://schemas.openxmlformats.org/spreadsheetml/2006/main" count="137" uniqueCount="57">
  <si>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</si>
  <si>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</si>
  <si>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</si>
  <si>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</si>
  <si>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</si>
  <si>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</si>
  <si>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</si>
  <si>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</si>
  <si>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</si>
  <si>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</si>
  <si>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</si>
  <si>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</si>
  <si>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</si>
  <si>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</si>
  <si>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</si>
  <si>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</si>
  <si>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</si>
  <si>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</si>
  <si>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</si>
  <si>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</si>
  <si>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</si>
  <si>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</si>
  <si>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</si>
  <si>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</si>
  <si>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</si>
  <si>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</si>
  <si>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</si>
  <si>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</si>
  <si>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</si>
  <si>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</si>
  <si>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</si>
  <si>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</si>
  <si>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</si>
  <si>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</si>
  <si>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</si>
  <si>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</si>
  <si>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</si>
  <si>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</si>
  <si>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</si>
  <si>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</si>
  <si>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</si>
  <si>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</si>
  <si>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</si>
  <si>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</si>
  <si>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</si>
  <si>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</si>
  <si>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Kg</t>
  </si>
  <si>
    <t>Hot finished welded type tubes</t>
  </si>
  <si>
    <t>Name of Work: Providing interlocking paver blocks around solvent store and making access stair from parking area to solvent store rear side at IISER campus, Vithura</t>
  </si>
  <si>
    <t>Providing and laying 60mm thick factory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including necessary earth work in excavation/surface excavation,   cutting &amp; filling, filling available excavated earth to required quanitity, levelling &amp; compacting the surface to proper required grade, etc complete all as per the direction of Engineer-in-charge.</t>
  </si>
  <si>
    <t>Steel work in built up tubular (round, square or rectangular hollow tubesetc.) trusses etc., including cutting, hoisting, fixing in position and applying a priming coat of approved epoxy steel primer and two or more coats of synthetic enamel paint, including welding and bolted with special shaped washers etc complete all as per the direction of Engineer-in-charge</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</si>
  <si>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disposal/backfilling of surplus excavated soil as directed, within a lead of 500 m.</t>
  </si>
  <si>
    <t>All kinds of soil.</t>
  </si>
  <si>
    <t>Providing and laying in position cement concrete of specified gradeexcluding the cost of centering and shuttering - All work up to plinthlevel :</t>
  </si>
  <si>
    <t>1:3:6 (1 Cement : 3 coarse sand (zone-III) derived from natural sources : 6 graded stone aggregate 20 mm nominal size derived from natural sources)</t>
  </si>
  <si>
    <t>Sqm</t>
  </si>
  <si>
    <t>Cum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</si>
</sst>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2"/>
  <sheetViews>
    <sheetView showGridLines="0" zoomScale="80" zoomScaleNormal="80" zoomScalePageLayoutView="0" workbookViewId="0" topLeftCell="A20">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43.75">
      <c r="A13" s="69">
        <v>1</v>
      </c>
      <c r="B13" s="82" t="s">
        <v>49</v>
      </c>
      <c r="C13" s="68"/>
      <c r="D13" s="56">
        <v>105</v>
      </c>
      <c r="E13" s="57" t="s">
        <v>55</v>
      </c>
      <c r="F13" s="70">
        <v>2769.9</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49</v>
      </c>
      <c r="IC13" s="30"/>
      <c r="ID13" s="30">
        <v>105</v>
      </c>
      <c r="IE13" s="30" t="s">
        <v>55</v>
      </c>
      <c r="IF13" s="31"/>
      <c r="IG13" s="31"/>
      <c r="IH13" s="31"/>
      <c r="II13" s="31"/>
    </row>
    <row r="14" spans="1:243" s="29" customFormat="1" ht="150">
      <c r="A14" s="69">
        <v>2</v>
      </c>
      <c r="B14" s="82" t="s">
        <v>50</v>
      </c>
      <c r="C14" s="68"/>
      <c r="D14" s="56"/>
      <c r="E14" s="57"/>
      <c r="F14" s="70"/>
      <c r="G14" s="71"/>
      <c r="H14" s="71"/>
      <c r="I14" s="72" t="s">
        <v>33</v>
      </c>
      <c r="J14" s="73">
        <f>IF(I14="Less(-)",-1,1)</f>
        <v>1</v>
      </c>
      <c r="K14" s="74" t="s">
        <v>34</v>
      </c>
      <c r="L14" s="74" t="s">
        <v>4</v>
      </c>
      <c r="M14" s="57"/>
      <c r="N14" s="76"/>
      <c r="O14" s="76"/>
      <c r="P14" s="77"/>
      <c r="Q14" s="76"/>
      <c r="R14" s="76"/>
      <c r="S14" s="78"/>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80"/>
      <c r="BB14" s="80"/>
      <c r="BC14" s="81"/>
      <c r="IA14" s="30">
        <v>2</v>
      </c>
      <c r="IB14" s="54" t="s">
        <v>50</v>
      </c>
      <c r="IC14" s="30"/>
      <c r="ID14" s="30"/>
      <c r="IE14" s="30"/>
      <c r="IF14" s="31"/>
      <c r="IG14" s="31"/>
      <c r="IH14" s="31"/>
      <c r="II14" s="31"/>
    </row>
    <row r="15" spans="1:243" s="29" customFormat="1" ht="18.75">
      <c r="A15" s="69">
        <v>2.1</v>
      </c>
      <c r="B15" s="82" t="s">
        <v>47</v>
      </c>
      <c r="C15" s="68"/>
      <c r="D15" s="56">
        <v>320</v>
      </c>
      <c r="E15" s="57" t="s">
        <v>46</v>
      </c>
      <c r="F15" s="70">
        <v>2769.9</v>
      </c>
      <c r="G15" s="71"/>
      <c r="H15" s="71"/>
      <c r="I15" s="72" t="s">
        <v>33</v>
      </c>
      <c r="J15" s="73">
        <f>IF(I15="Less(-)",-1,1)</f>
        <v>1</v>
      </c>
      <c r="K15" s="74" t="s">
        <v>34</v>
      </c>
      <c r="L15" s="74" t="s">
        <v>4</v>
      </c>
      <c r="M15" s="75"/>
      <c r="N15" s="76"/>
      <c r="O15" s="76"/>
      <c r="P15" s="77"/>
      <c r="Q15" s="76"/>
      <c r="R15" s="76"/>
      <c r="S15" s="78"/>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80">
        <f>total_amount_ba($B$2,$D$2,D15,F15,J15,K15,M15)</f>
        <v>0</v>
      </c>
      <c r="BB15" s="80">
        <f>BA15+SUM(N15:AZ15)</f>
        <v>0</v>
      </c>
      <c r="BC15" s="81" t="str">
        <f>SpellNumber(L15,BB15)</f>
        <v>INR Zero Only</v>
      </c>
      <c r="IA15" s="30">
        <v>2.1</v>
      </c>
      <c r="IB15" s="54" t="s">
        <v>47</v>
      </c>
      <c r="IC15" s="30"/>
      <c r="ID15" s="30">
        <v>320</v>
      </c>
      <c r="IE15" s="30" t="s">
        <v>46</v>
      </c>
      <c r="IF15" s="31"/>
      <c r="IG15" s="31"/>
      <c r="IH15" s="31"/>
      <c r="II15" s="31"/>
    </row>
    <row r="16" spans="1:243" s="29" customFormat="1" ht="150">
      <c r="A16" s="69">
        <v>3</v>
      </c>
      <c r="B16" s="82" t="s">
        <v>51</v>
      </c>
      <c r="C16" s="68"/>
      <c r="D16" s="56"/>
      <c r="E16" s="57"/>
      <c r="F16" s="70"/>
      <c r="G16" s="71"/>
      <c r="H16" s="71"/>
      <c r="I16" s="72" t="s">
        <v>33</v>
      </c>
      <c r="J16" s="73">
        <f>IF(I16="Less(-)",-1,1)</f>
        <v>1</v>
      </c>
      <c r="K16" s="74" t="s">
        <v>34</v>
      </c>
      <c r="L16" s="74" t="s">
        <v>4</v>
      </c>
      <c r="M16" s="57"/>
      <c r="N16" s="76"/>
      <c r="O16" s="76"/>
      <c r="P16" s="77"/>
      <c r="Q16" s="76"/>
      <c r="R16" s="76"/>
      <c r="S16" s="78"/>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80"/>
      <c r="BB16" s="80"/>
      <c r="BC16" s="81"/>
      <c r="IA16" s="30">
        <v>3</v>
      </c>
      <c r="IB16" s="54" t="s">
        <v>51</v>
      </c>
      <c r="IC16" s="30"/>
      <c r="ID16" s="30"/>
      <c r="IE16" s="30"/>
      <c r="IF16" s="31"/>
      <c r="IG16" s="31"/>
      <c r="IH16" s="31"/>
      <c r="II16" s="31"/>
    </row>
    <row r="17" spans="1:243" s="29" customFormat="1" ht="18.75">
      <c r="A17" s="69">
        <v>3.1</v>
      </c>
      <c r="B17" s="82" t="s">
        <v>52</v>
      </c>
      <c r="C17" s="68"/>
      <c r="D17" s="56">
        <v>0.26</v>
      </c>
      <c r="E17" s="57" t="s">
        <v>56</v>
      </c>
      <c r="F17" s="70">
        <v>2769.9</v>
      </c>
      <c r="G17" s="71"/>
      <c r="H17" s="71"/>
      <c r="I17" s="72" t="s">
        <v>33</v>
      </c>
      <c r="J17" s="73">
        <f>IF(I17="Less(-)",-1,1)</f>
        <v>1</v>
      </c>
      <c r="K17" s="74" t="s">
        <v>34</v>
      </c>
      <c r="L17" s="74" t="s">
        <v>4</v>
      </c>
      <c r="M17" s="75"/>
      <c r="N17" s="76"/>
      <c r="O17" s="76"/>
      <c r="P17" s="77"/>
      <c r="Q17" s="76"/>
      <c r="R17" s="76"/>
      <c r="S17" s="78"/>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80">
        <f>total_amount_ba($B$2,$D$2,D17,F17,J17,K17,M17)</f>
        <v>0</v>
      </c>
      <c r="BB17" s="80">
        <f>BA17+SUM(N17:AZ17)</f>
        <v>0</v>
      </c>
      <c r="BC17" s="81" t="str">
        <f>SpellNumber(L17,BB17)</f>
        <v>INR Zero Only</v>
      </c>
      <c r="IA17" s="30">
        <v>3.1</v>
      </c>
      <c r="IB17" s="54" t="s">
        <v>52</v>
      </c>
      <c r="IC17" s="30"/>
      <c r="ID17" s="30">
        <v>0.26</v>
      </c>
      <c r="IE17" s="30" t="s">
        <v>56</v>
      </c>
      <c r="IF17" s="31"/>
      <c r="IG17" s="31"/>
      <c r="IH17" s="31"/>
      <c r="II17" s="31"/>
    </row>
    <row r="18" spans="1:243" s="29" customFormat="1" ht="56.25">
      <c r="A18" s="69">
        <v>4</v>
      </c>
      <c r="B18" s="82" t="s">
        <v>53</v>
      </c>
      <c r="C18" s="68"/>
      <c r="D18" s="56"/>
      <c r="E18" s="57"/>
      <c r="F18" s="70"/>
      <c r="G18" s="71"/>
      <c r="H18" s="71"/>
      <c r="I18" s="72" t="s">
        <v>33</v>
      </c>
      <c r="J18" s="73">
        <f>IF(I18="Less(-)",-1,1)</f>
        <v>1</v>
      </c>
      <c r="K18" s="74" t="s">
        <v>34</v>
      </c>
      <c r="L18" s="74" t="s">
        <v>4</v>
      </c>
      <c r="M18" s="57"/>
      <c r="N18" s="76"/>
      <c r="O18" s="76"/>
      <c r="P18" s="77"/>
      <c r="Q18" s="76"/>
      <c r="R18" s="76"/>
      <c r="S18" s="78"/>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80"/>
      <c r="BB18" s="80"/>
      <c r="BC18" s="81"/>
      <c r="IA18" s="30">
        <v>4</v>
      </c>
      <c r="IB18" s="54" t="s">
        <v>53</v>
      </c>
      <c r="IC18" s="30"/>
      <c r="ID18" s="30"/>
      <c r="IE18" s="30"/>
      <c r="IF18" s="31"/>
      <c r="IG18" s="31"/>
      <c r="IH18" s="31"/>
      <c r="II18" s="31"/>
    </row>
    <row r="19" spans="1:243" s="29" customFormat="1" ht="56.25">
      <c r="A19" s="69">
        <v>4.1</v>
      </c>
      <c r="B19" s="82" t="s">
        <v>54</v>
      </c>
      <c r="C19" s="68"/>
      <c r="D19" s="56">
        <v>0.26</v>
      </c>
      <c r="E19" s="57" t="s">
        <v>56</v>
      </c>
      <c r="F19" s="70">
        <v>2769.9</v>
      </c>
      <c r="G19" s="71"/>
      <c r="H19" s="71"/>
      <c r="I19" s="72" t="s">
        <v>33</v>
      </c>
      <c r="J19" s="73">
        <f>IF(I19="Less(-)",-1,1)</f>
        <v>1</v>
      </c>
      <c r="K19" s="74" t="s">
        <v>34</v>
      </c>
      <c r="L19" s="74" t="s">
        <v>4</v>
      </c>
      <c r="M19" s="75"/>
      <c r="N19" s="76"/>
      <c r="O19" s="76"/>
      <c r="P19" s="77"/>
      <c r="Q19" s="76"/>
      <c r="R19" s="76"/>
      <c r="S19" s="78"/>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80">
        <f>total_amount_ba($B$2,$D$2,D19,F19,J19,K19,M19)</f>
        <v>0</v>
      </c>
      <c r="BB19" s="80">
        <f>BA19+SUM(N19:AZ19)</f>
        <v>0</v>
      </c>
      <c r="BC19" s="81" t="str">
        <f>SpellNumber(L19,BB19)</f>
        <v>INR Zero Only</v>
      </c>
      <c r="IA19" s="30">
        <v>4.1</v>
      </c>
      <c r="IB19" s="54" t="s">
        <v>54</v>
      </c>
      <c r="IC19" s="30"/>
      <c r="ID19" s="30">
        <v>0.26</v>
      </c>
      <c r="IE19" s="30" t="s">
        <v>56</v>
      </c>
      <c r="IF19" s="31"/>
      <c r="IG19" s="31"/>
      <c r="IH19" s="31"/>
      <c r="II19" s="31"/>
    </row>
    <row r="20" spans="1:243" s="29" customFormat="1" ht="33" customHeight="1">
      <c r="A20" s="62" t="s">
        <v>35</v>
      </c>
      <c r="B20" s="61"/>
      <c r="C20" s="34"/>
      <c r="D20" s="6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0">
        <f>SUM(BA13:BA19)</f>
        <v>0</v>
      </c>
      <c r="BB20" s="60" t="e">
        <f>SUM(#REF!)</f>
        <v>#REF!</v>
      </c>
      <c r="BC20" s="59" t="str">
        <f>SpellNumber($E$2,BA20)</f>
        <v>INR Zero Only</v>
      </c>
      <c r="IA20" s="30"/>
      <c r="IB20" s="30"/>
      <c r="IC20" s="30"/>
      <c r="ID20" s="30"/>
      <c r="IE20" s="30"/>
      <c r="IF20" s="31"/>
      <c r="IG20" s="31"/>
      <c r="IH20" s="31"/>
      <c r="II20" s="31"/>
    </row>
    <row r="21" spans="1:243" s="47" customFormat="1" ht="39" customHeight="1" hidden="1">
      <c r="A21" s="39" t="s">
        <v>36</v>
      </c>
      <c r="B21" s="40"/>
      <c r="C21" s="41"/>
      <c r="D21" s="66"/>
      <c r="E21" s="52" t="s">
        <v>37</v>
      </c>
      <c r="F21" s="53"/>
      <c r="G21" s="42"/>
      <c r="H21" s="43"/>
      <c r="I21" s="43"/>
      <c r="J21" s="43"/>
      <c r="K21" s="44"/>
      <c r="L21" s="45"/>
      <c r="M21" s="46"/>
      <c r="O21" s="29"/>
      <c r="P21" s="29"/>
      <c r="Q21" s="29"/>
      <c r="R21" s="29"/>
      <c r="S21" s="29"/>
      <c r="BA21" s="48">
        <f>IF(ISBLANK(F21),0,IF(E21="Excess (+)",ROUND(BA20+(BA20*F21),2),IF(E21="Less (-)",ROUND(BA20+(BA20*F21*(-1)),2),0)))</f>
        <v>0</v>
      </c>
      <c r="BB21" s="49">
        <f>ROUND(BA21,0)</f>
        <v>0</v>
      </c>
      <c r="BC21" s="28" t="str">
        <f>SpellNumber(L21,BB21)</f>
        <v> Zero Only</v>
      </c>
      <c r="IA21" s="50"/>
      <c r="IB21" s="50"/>
      <c r="IC21" s="50"/>
      <c r="ID21" s="50"/>
      <c r="IE21" s="50"/>
      <c r="IF21" s="51"/>
      <c r="IG21" s="51"/>
      <c r="IH21" s="51"/>
      <c r="II21" s="51"/>
    </row>
    <row r="22" spans="1:243" s="47" customFormat="1" ht="51" customHeight="1">
      <c r="A22" s="62" t="s">
        <v>38</v>
      </c>
      <c r="B22" s="33"/>
      <c r="C22" s="84" t="str">
        <f>SpellNumber($E$2,BA20)</f>
        <v>INR Zero Only</v>
      </c>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IA22" s="50"/>
      <c r="IB22" s="50"/>
      <c r="IC22" s="50"/>
      <c r="ID22" s="50"/>
      <c r="IE22" s="50"/>
      <c r="IF22" s="51"/>
      <c r="IG22" s="51"/>
      <c r="IH22" s="51"/>
      <c r="II22" s="51"/>
    </row>
  </sheetData>
  <sheetProtection password="F5B2" sheet="1"/>
  <mergeCells count="8">
    <mergeCell ref="A9:BC9"/>
    <mergeCell ref="C22:BC22"/>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L13 L14 L15 L16 L17 L19 L18">
      <formula1>"INR"</formula1>
    </dataValidation>
    <dataValidation type="decimal" allowBlank="1" showErrorMessage="1" errorTitle="Invalid Entry" error="Only Numeric Values are allowed. " sqref="A13:A19">
      <formula1>0</formula1>
      <formula2>999999999999999</formula2>
    </dataValidation>
    <dataValidation type="list" allowBlank="1" showErrorMessage="1" sqref="K13:K19">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Units" prompt="Please enter Units in text" sqref="E13:E19"/>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Quantity" prompt="Please enter the Quantity for this item. " errorTitle="Invalid Entry" error="Only Numeric Values are allowed. " sqref="F13:F19 D13:D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list" showErrorMessage="1" sqref="I13:I19">
      <formula1>"Excess(+),Less(-)"</formula1>
      <formula2>0</formula2>
    </dataValidation>
    <dataValidation allowBlank="1" showInputMessage="1" showErrorMessage="1" promptTitle="Addition / Deduction" prompt="Please Choose the correct One" sqref="J13:J19">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IISERTVM</cp:lastModifiedBy>
  <cp:lastPrinted>2022-08-02T12:14:43Z</cp:lastPrinted>
  <dcterms:created xsi:type="dcterms:W3CDTF">2009-01-30T06:42:42Z</dcterms:created>
  <dcterms:modified xsi:type="dcterms:W3CDTF">2024-04-08T11:12:17Z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