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<sst xmlns="http://schemas.openxmlformats.org/spreadsheetml/2006/main" count="149" uniqueCount="58">
  <si>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</si>
  <si>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</si>
  <si>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</si>
  <si>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</si>
  <si>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</si>
  <si>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</si>
  <si>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</si>
  <si>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</si>
  <si>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</si>
  <si>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</si>
  <si>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</si>
  <si>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</si>
  <si>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</si>
  <si>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</si>
  <si>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</si>
  <si>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</si>
  <si>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</si>
  <si>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</si>
  <si>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</si>
  <si>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</si>
  <si>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</si>
  <si>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</si>
  <si>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</si>
  <si>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</si>
  <si>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</si>
  <si>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</si>
  <si>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</si>
  <si>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</si>
  <si>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</si>
  <si>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</si>
  <si>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</si>
  <si>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</si>
  <si>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</si>
  <si>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</si>
  <si>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</si>
  <si>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</si>
  <si>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</si>
  <si>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</si>
  <si>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</si>
  <si>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</si>
  <si>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</si>
  <si>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</si>
  <si>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</si>
  <si>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</si>
  <si>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</si>
  <si>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Each</t>
  </si>
  <si>
    <t>Name of Work: Electrical works for landscaping area in students park at IISER TVM campus, Thiruvananthapuram</t>
  </si>
  <si>
    <t>Supply, installation, testing and commissioning of  Solar LED Street light with in built PIR Sensor , power up to 25W LED All-in-One Solar Streetlight with System efficeny not less than 120 lm/W. System lumen o/p not less than 3000 lumens. 40Wp High Efficiency Monocrystalline Silicon Panel. suitable Ah LiFePO4 Battery with higher life of &gt;2000 cycles. At Full Power ≥10 Hrs autonomy and at Saving mode ≥30Hrs autonomy. Automatic Dusk to Dawn feature. Integral PIR sensor for motion detection. MPPT charge controller with 90-96% efficiency. System voltage: 12V. LEDs used in the product shall comply with EN 62471 for Photo-biological safety and certificate for the same from manufacturer shall be provided. Luminaire shall be with IP65 protection. The LED shall be compliant with LM80-08 standard with L70 life of 50000 Hrs tested at maximum current (Complete LM 80 test report for LED should be submitted for 10000 hrs of testing). The LEDs used should be with CCT of 5700 - 6500 K and CRI &gt;70 with 3.5metre to 4 metre high decorative  conical pole/GI Octogonal pole prefabricated with  suitable size with foundation bolt &amp; nuts ,all accesories complete as required including necessary foundation and pole earthing.(  Solar street light-(Wipro/bajaj/philips/crompton or Equivalent ).
conical Pole-Klite or equivalent, Octogonal pole-Crompton/Bajaj or Equivalent.
Warranty-(3 years onsite full warranty and 2 years service warranty )       Total - Min. 5 years warranty  for Led street light
Note:  Approval shall be taken from EIC before supply of Pole and LED Solar street light.</t>
  </si>
  <si>
    <t>Supply, installation, testing and commissioning of  decorative solar post top lantern 3000 to 4000K with in built LED fixture   up to 15W , solar panel -suitable rating of monocrystalline x 2 , Inbuilt battery of suitable Ah, with Suitable charging time, Backup time- 12 to 14 hrs with 2.5metre to 3metre high decorative  conical pole prefabricated with  suitable size   Tightness: IP 65 with foundation bolt &amp; nuts ,all accesories complete as required including necessary foundation and pole earthing .(  Luker (Model-LPTSOL2600 )or Equivalent ).
Luminare data 
Operation-Automatic On/off using LDR Sensor
LED Life greater than 30,000, Lumen output-1000 lumens
Warranty-5 years on site
Note: 
Approval shall be taken from EIC before supply of  decorative solar post top lantern</t>
  </si>
  <si>
    <t>Supply, installation, testing and commissioning of  outdoor Bush light for illumination of tree (with all accesories for fixing) up to 12W, High efficient LED with Aluminium housing with clear toughened glass cover.CRI&gt;70, IP65, CCT - 2700K, Ambient temp-0 to 45 DegC, Driver efficiency&gt;85%,THD&lt;25%, Powerfactor&gt;0.95, Surge protection-2 kV, Multistage Isolated Constant Current-Constant Voltage driver and Safety Extra Low Voltage Safe level&lt;60V DC as per IEC standard.
Luminaire lumen ≥ 600 lumens (75 lm/W)
Make: Wipro/Klite/Philips or Equivalent.
Warranty: 3years
Note: 
Approval shall be taken from EIC before supply of Bush light.</t>
  </si>
  <si>
    <t>Supply of following sizes 1.1 KV XLPE insulated, FRLS Al. armoured Conductor, PVC inner sheathed, overall PVC sheathed cable in conformity to the technical specification and as per latest IS - codes.</t>
  </si>
  <si>
    <t>3 x 4 Sqmm</t>
  </si>
  <si>
    <t>Laying of one number PVC insulated and PVC sheathed / XLPE power cable of 1.1 KV grade of following size direct in ground/on wall surface/  existing Trench/ HUME/ METAL pipe/DWC pipe etc as
required.</t>
  </si>
  <si>
    <t>upto 35 Sqmm</t>
  </si>
  <si>
    <t>Supply and making end termination with brass compression gland with gland earthing and aluminium lugs for following size of PVC insulated and PVC sheathed /XLPE Al. conductor cable of 1.1 KV grade as required.</t>
  </si>
  <si>
    <t xml:space="preserve">Supply , installation,Testing &amp;Commissioning of weather proof thermoplastic enclosure complete with Two Nos. of 6A SP MCB ,DIN rail, Suitable N.L and connector  etc.on wall or fabricated MS channel as required. </t>
  </si>
  <si>
    <t>Metre</t>
  </si>
  <si>
    <t>Tender Inviting Authority: Superintending Engineer,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</si>
</sst>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5"/>
  <sheetViews>
    <sheetView showGridLines="0" zoomScale="80" zoomScaleNormal="80" zoomScalePageLayoutView="0" workbookViewId="0" topLeftCell="A1">
      <selection activeCell="M13" sqref="M13"/>
    </sheetView>
  </sheetViews>
  <sheetFormatPr defaultColWidth="9.140625" defaultRowHeight="15"/>
  <cols>
    <col min="1" max="1" width="14.28125" style="1" customWidth="1"/>
    <col min="2" max="2" width="65.00390625" style="1" customWidth="1"/>
    <col min="3" max="3" width="10.140625" style="1" hidden="1" customWidth="1"/>
    <col min="4" max="4" width="14.57421875" style="78"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28.140625" style="1" bestFit="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74" t="s">
        <v>3</v>
      </c>
      <c r="E2" s="9" t="s">
        <v>4</v>
      </c>
      <c r="J2" s="11"/>
      <c r="K2" s="11"/>
      <c r="L2" s="11"/>
      <c r="O2" s="6"/>
      <c r="P2" s="6"/>
      <c r="Q2" s="7"/>
      <c r="IA2" s="8"/>
      <c r="IB2" s="8"/>
      <c r="IC2" s="8"/>
      <c r="ID2" s="8"/>
      <c r="IE2" s="8"/>
    </row>
    <row r="3" spans="1:243" s="5" customFormat="1" ht="30" customHeight="1" hidden="1">
      <c r="A3" s="5" t="s">
        <v>5</v>
      </c>
      <c r="C3" s="5" t="s">
        <v>6</v>
      </c>
      <c r="D3" s="75"/>
      <c r="IA3" s="8"/>
      <c r="IB3" s="8"/>
      <c r="IC3" s="8"/>
      <c r="ID3" s="8"/>
      <c r="IE3" s="8"/>
      <c r="IF3" s="7"/>
      <c r="IG3" s="7"/>
      <c r="IH3" s="7"/>
      <c r="II3" s="7"/>
    </row>
    <row r="4" spans="1:243" s="12" customFormat="1" ht="30.75" customHeight="1">
      <c r="A4" s="86" t="s">
        <v>57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40"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40" t="s">
        <v>18</v>
      </c>
      <c r="E11" s="22" t="s">
        <v>19</v>
      </c>
      <c r="F11" s="22" t="s">
        <v>41</v>
      </c>
      <c r="G11" s="22"/>
      <c r="H11" s="22"/>
      <c r="I11" s="22" t="s">
        <v>20</v>
      </c>
      <c r="J11" s="22" t="s">
        <v>21</v>
      </c>
      <c r="K11" s="22" t="s">
        <v>22</v>
      </c>
      <c r="L11" s="22" t="s">
        <v>23</v>
      </c>
      <c r="M11" s="67"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4"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4" customFormat="1" ht="409.5">
      <c r="A13" s="69">
        <v>1</v>
      </c>
      <c r="B13" s="79" t="s">
        <v>47</v>
      </c>
      <c r="C13" s="80"/>
      <c r="D13" s="65">
        <v>10</v>
      </c>
      <c r="E13" s="66" t="s">
        <v>45</v>
      </c>
      <c r="F13" s="28">
        <v>51956</v>
      </c>
      <c r="G13" s="37"/>
      <c r="H13" s="37"/>
      <c r="I13" s="30" t="s">
        <v>33</v>
      </c>
      <c r="J13" s="31">
        <f>IF(I13="Less(-)",-1,1)</f>
        <v>1</v>
      </c>
      <c r="K13" s="32" t="s">
        <v>34</v>
      </c>
      <c r="L13" s="32" t="s">
        <v>4</v>
      </c>
      <c r="M13" s="82"/>
      <c r="N13" s="38"/>
      <c r="O13" s="38"/>
      <c r="P13" s="39"/>
      <c r="Q13" s="38"/>
      <c r="R13" s="38"/>
      <c r="S13" s="40"/>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70">
        <f>total_amount_ba($B$2,$D$2,D13,F13,J13,K13,M13)</f>
        <v>0</v>
      </c>
      <c r="BB13" s="70">
        <f>BA13+SUM(N13:AZ13)</f>
        <v>0</v>
      </c>
      <c r="BC13" s="68" t="str">
        <f>SpellNumber(L13,BB13)</f>
        <v>INR Zero Only</v>
      </c>
      <c r="IA13" s="35">
        <v>1</v>
      </c>
      <c r="IB13" s="63" t="s">
        <v>47</v>
      </c>
      <c r="IC13" s="35"/>
      <c r="ID13" s="35">
        <v>10</v>
      </c>
      <c r="IE13" s="35" t="s">
        <v>45</v>
      </c>
      <c r="IF13" s="36"/>
      <c r="IG13" s="36"/>
      <c r="IH13" s="36"/>
      <c r="II13" s="36"/>
    </row>
    <row r="14" spans="1:243" s="34" customFormat="1" ht="267.75">
      <c r="A14" s="69">
        <v>2</v>
      </c>
      <c r="B14" s="79" t="s">
        <v>48</v>
      </c>
      <c r="C14" s="80"/>
      <c r="D14" s="65">
        <v>4</v>
      </c>
      <c r="E14" s="66" t="s">
        <v>45</v>
      </c>
      <c r="F14" s="28">
        <v>25844</v>
      </c>
      <c r="G14" s="37"/>
      <c r="H14" s="37"/>
      <c r="I14" s="30" t="s">
        <v>33</v>
      </c>
      <c r="J14" s="31">
        <f aca="true" t="shared" si="0" ref="J14:J22">IF(I14="Less(-)",-1,1)</f>
        <v>1</v>
      </c>
      <c r="K14" s="32" t="s">
        <v>34</v>
      </c>
      <c r="L14" s="32" t="s">
        <v>4</v>
      </c>
      <c r="M14" s="82"/>
      <c r="N14" s="38"/>
      <c r="O14" s="38"/>
      <c r="P14" s="39"/>
      <c r="Q14" s="38"/>
      <c r="R14" s="38"/>
      <c r="S14" s="40"/>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70">
        <f aca="true" t="shared" si="1" ref="BA14:BA22">total_amount_ba($B$2,$D$2,D14,F14,J14,K14,M14)</f>
        <v>0</v>
      </c>
      <c r="BB14" s="70">
        <f aca="true" t="shared" si="2" ref="BB14:BB22">BA14+SUM(N14:AZ14)</f>
        <v>0</v>
      </c>
      <c r="BC14" s="68" t="str">
        <f aca="true" t="shared" si="3" ref="BC14:BC22">SpellNumber(L14,BB14)</f>
        <v>INR Zero Only</v>
      </c>
      <c r="IA14" s="35">
        <v>2</v>
      </c>
      <c r="IB14" s="63" t="s">
        <v>48</v>
      </c>
      <c r="IC14" s="35"/>
      <c r="ID14" s="35">
        <v>4</v>
      </c>
      <c r="IE14" s="35" t="s">
        <v>45</v>
      </c>
      <c r="IF14" s="36"/>
      <c r="IG14" s="36"/>
      <c r="IH14" s="36"/>
      <c r="II14" s="36"/>
    </row>
    <row r="15" spans="1:243" s="34" customFormat="1" ht="236.25">
      <c r="A15" s="69">
        <v>3</v>
      </c>
      <c r="B15" s="79" t="s">
        <v>49</v>
      </c>
      <c r="C15" s="80"/>
      <c r="D15" s="65">
        <v>2</v>
      </c>
      <c r="E15" s="66" t="s">
        <v>45</v>
      </c>
      <c r="F15" s="28">
        <v>4581</v>
      </c>
      <c r="G15" s="37"/>
      <c r="H15" s="37"/>
      <c r="I15" s="30" t="s">
        <v>33</v>
      </c>
      <c r="J15" s="31">
        <f t="shared" si="0"/>
        <v>1</v>
      </c>
      <c r="K15" s="32" t="s">
        <v>34</v>
      </c>
      <c r="L15" s="32" t="s">
        <v>4</v>
      </c>
      <c r="M15" s="82"/>
      <c r="N15" s="38"/>
      <c r="O15" s="38"/>
      <c r="P15" s="39"/>
      <c r="Q15" s="38"/>
      <c r="R15" s="38"/>
      <c r="S15" s="40"/>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70">
        <f t="shared" si="1"/>
        <v>0</v>
      </c>
      <c r="BB15" s="70">
        <f t="shared" si="2"/>
        <v>0</v>
      </c>
      <c r="BC15" s="68" t="str">
        <f t="shared" si="3"/>
        <v>INR Zero Only</v>
      </c>
      <c r="IA15" s="35">
        <v>3</v>
      </c>
      <c r="IB15" s="63" t="s">
        <v>49</v>
      </c>
      <c r="IC15" s="35"/>
      <c r="ID15" s="35">
        <v>2</v>
      </c>
      <c r="IE15" s="35" t="s">
        <v>45</v>
      </c>
      <c r="IF15" s="36"/>
      <c r="IG15" s="36"/>
      <c r="IH15" s="36"/>
      <c r="II15" s="36"/>
    </row>
    <row r="16" spans="1:243" s="34" customFormat="1" ht="63">
      <c r="A16" s="81">
        <v>4</v>
      </c>
      <c r="B16" s="79" t="s">
        <v>50</v>
      </c>
      <c r="C16" s="80"/>
      <c r="D16" s="65"/>
      <c r="E16" s="66"/>
      <c r="F16" s="28"/>
      <c r="G16" s="37"/>
      <c r="H16" s="29"/>
      <c r="I16" s="30"/>
      <c r="J16" s="31"/>
      <c r="K16" s="32"/>
      <c r="L16" s="32"/>
      <c r="M16" s="66"/>
      <c r="N16" s="38"/>
      <c r="O16" s="38"/>
      <c r="P16" s="39"/>
      <c r="Q16" s="38"/>
      <c r="R16" s="38"/>
      <c r="S16" s="40"/>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70"/>
      <c r="BB16" s="70"/>
      <c r="BC16" s="68"/>
      <c r="IA16" s="35">
        <v>4</v>
      </c>
      <c r="IB16" s="63" t="s">
        <v>50</v>
      </c>
      <c r="IC16" s="35"/>
      <c r="ID16" s="35"/>
      <c r="IE16" s="35"/>
      <c r="IF16" s="36"/>
      <c r="IG16" s="36"/>
      <c r="IH16" s="36"/>
      <c r="II16" s="36"/>
    </row>
    <row r="17" spans="1:243" s="34" customFormat="1" ht="15.75">
      <c r="A17" s="69">
        <v>4.1</v>
      </c>
      <c r="B17" s="79" t="s">
        <v>51</v>
      </c>
      <c r="C17" s="80"/>
      <c r="D17" s="65">
        <v>125</v>
      </c>
      <c r="E17" s="66" t="s">
        <v>56</v>
      </c>
      <c r="F17" s="28">
        <v>92</v>
      </c>
      <c r="G17" s="37"/>
      <c r="H17" s="37"/>
      <c r="I17" s="30" t="s">
        <v>33</v>
      </c>
      <c r="J17" s="31">
        <f>IF(I17="Less(-)",-1,1)</f>
        <v>1</v>
      </c>
      <c r="K17" s="32" t="s">
        <v>34</v>
      </c>
      <c r="L17" s="32" t="s">
        <v>4</v>
      </c>
      <c r="M17" s="82"/>
      <c r="N17" s="38"/>
      <c r="O17" s="38"/>
      <c r="P17" s="39"/>
      <c r="Q17" s="38"/>
      <c r="R17" s="38"/>
      <c r="S17" s="40"/>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70">
        <f>total_amount_ba($B$2,$D$2,D17,F17,J17,K17,M17)</f>
        <v>0</v>
      </c>
      <c r="BB17" s="70">
        <f>BA17+SUM(N17:AZ17)</f>
        <v>0</v>
      </c>
      <c r="BC17" s="68" t="str">
        <f>SpellNumber(L17,BB17)</f>
        <v>INR Zero Only</v>
      </c>
      <c r="IA17" s="35">
        <v>4.1</v>
      </c>
      <c r="IB17" s="63" t="s">
        <v>51</v>
      </c>
      <c r="IC17" s="35"/>
      <c r="ID17" s="35">
        <v>125</v>
      </c>
      <c r="IE17" s="35" t="s">
        <v>56</v>
      </c>
      <c r="IF17" s="36"/>
      <c r="IG17" s="36"/>
      <c r="IH17" s="36"/>
      <c r="II17" s="36"/>
    </row>
    <row r="18" spans="1:243" s="34" customFormat="1" ht="78.75">
      <c r="A18" s="81">
        <v>5</v>
      </c>
      <c r="B18" s="79" t="s">
        <v>52</v>
      </c>
      <c r="C18" s="80"/>
      <c r="D18" s="65"/>
      <c r="E18" s="66"/>
      <c r="F18" s="28"/>
      <c r="G18" s="37"/>
      <c r="H18" s="29"/>
      <c r="I18" s="30"/>
      <c r="J18" s="31"/>
      <c r="K18" s="32"/>
      <c r="L18" s="32"/>
      <c r="M18" s="66"/>
      <c r="N18" s="38"/>
      <c r="O18" s="38"/>
      <c r="P18" s="39"/>
      <c r="Q18" s="38"/>
      <c r="R18" s="38"/>
      <c r="S18" s="40"/>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70"/>
      <c r="BB18" s="70"/>
      <c r="BC18" s="68"/>
      <c r="IA18" s="35">
        <v>5</v>
      </c>
      <c r="IB18" s="63" t="s">
        <v>52</v>
      </c>
      <c r="IC18" s="35"/>
      <c r="ID18" s="35"/>
      <c r="IE18" s="35"/>
      <c r="IF18" s="36"/>
      <c r="IG18" s="36"/>
      <c r="IH18" s="36"/>
      <c r="II18" s="36"/>
    </row>
    <row r="19" spans="1:243" s="34" customFormat="1" ht="15.75">
      <c r="A19" s="69">
        <v>5.1</v>
      </c>
      <c r="B19" s="79" t="s">
        <v>53</v>
      </c>
      <c r="C19" s="80"/>
      <c r="D19" s="65">
        <v>125</v>
      </c>
      <c r="E19" s="66" t="s">
        <v>56</v>
      </c>
      <c r="F19" s="28">
        <v>205</v>
      </c>
      <c r="G19" s="37"/>
      <c r="H19" s="37"/>
      <c r="I19" s="30" t="s">
        <v>33</v>
      </c>
      <c r="J19" s="31">
        <f t="shared" si="0"/>
        <v>1</v>
      </c>
      <c r="K19" s="32" t="s">
        <v>34</v>
      </c>
      <c r="L19" s="32" t="s">
        <v>4</v>
      </c>
      <c r="M19" s="82"/>
      <c r="N19" s="38"/>
      <c r="O19" s="38"/>
      <c r="P19" s="39"/>
      <c r="Q19" s="38"/>
      <c r="R19" s="38"/>
      <c r="S19" s="40"/>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70">
        <f t="shared" si="1"/>
        <v>0</v>
      </c>
      <c r="BB19" s="70">
        <f t="shared" si="2"/>
        <v>0</v>
      </c>
      <c r="BC19" s="68" t="str">
        <f t="shared" si="3"/>
        <v>INR Zero Only</v>
      </c>
      <c r="IA19" s="35">
        <v>5.1</v>
      </c>
      <c r="IB19" s="63" t="s">
        <v>53</v>
      </c>
      <c r="IC19" s="35"/>
      <c r="ID19" s="35">
        <v>125</v>
      </c>
      <c r="IE19" s="35" t="s">
        <v>56</v>
      </c>
      <c r="IF19" s="36"/>
      <c r="IG19" s="36"/>
      <c r="IH19" s="36"/>
      <c r="II19" s="36"/>
    </row>
    <row r="20" spans="1:243" s="34" customFormat="1" ht="63">
      <c r="A20" s="81">
        <v>6</v>
      </c>
      <c r="B20" s="79" t="s">
        <v>54</v>
      </c>
      <c r="C20" s="80"/>
      <c r="D20" s="65"/>
      <c r="E20" s="66"/>
      <c r="F20" s="28"/>
      <c r="G20" s="37"/>
      <c r="H20" s="29"/>
      <c r="I20" s="30"/>
      <c r="J20" s="31"/>
      <c r="K20" s="32"/>
      <c r="L20" s="32"/>
      <c r="M20" s="66"/>
      <c r="N20" s="38"/>
      <c r="O20" s="38"/>
      <c r="P20" s="39"/>
      <c r="Q20" s="38"/>
      <c r="R20" s="38"/>
      <c r="S20" s="40"/>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70"/>
      <c r="BB20" s="70"/>
      <c r="BC20" s="68"/>
      <c r="IA20" s="35">
        <v>6</v>
      </c>
      <c r="IB20" s="63" t="s">
        <v>54</v>
      </c>
      <c r="IC20" s="35"/>
      <c r="ID20" s="35"/>
      <c r="IE20" s="35"/>
      <c r="IF20" s="36"/>
      <c r="IG20" s="36"/>
      <c r="IH20" s="36"/>
      <c r="II20" s="36"/>
    </row>
    <row r="21" spans="1:243" s="34" customFormat="1" ht="15.75">
      <c r="A21" s="69">
        <v>6.1</v>
      </c>
      <c r="B21" s="79" t="s">
        <v>51</v>
      </c>
      <c r="C21" s="80"/>
      <c r="D21" s="65">
        <v>6</v>
      </c>
      <c r="E21" s="66" t="s">
        <v>45</v>
      </c>
      <c r="F21" s="28">
        <v>267</v>
      </c>
      <c r="G21" s="37"/>
      <c r="H21" s="37"/>
      <c r="I21" s="30" t="s">
        <v>33</v>
      </c>
      <c r="J21" s="31">
        <f t="shared" si="0"/>
        <v>1</v>
      </c>
      <c r="K21" s="32" t="s">
        <v>34</v>
      </c>
      <c r="L21" s="32" t="s">
        <v>4</v>
      </c>
      <c r="M21" s="82"/>
      <c r="N21" s="38"/>
      <c r="O21" s="38"/>
      <c r="P21" s="39"/>
      <c r="Q21" s="38"/>
      <c r="R21" s="38"/>
      <c r="S21" s="40"/>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70">
        <f t="shared" si="1"/>
        <v>0</v>
      </c>
      <c r="BB21" s="70">
        <f t="shared" si="2"/>
        <v>0</v>
      </c>
      <c r="BC21" s="68" t="str">
        <f t="shared" si="3"/>
        <v>INR Zero Only</v>
      </c>
      <c r="IA21" s="35">
        <v>6.1</v>
      </c>
      <c r="IB21" s="63" t="s">
        <v>51</v>
      </c>
      <c r="IC21" s="35"/>
      <c r="ID21" s="35">
        <v>6</v>
      </c>
      <c r="IE21" s="35" t="s">
        <v>45</v>
      </c>
      <c r="IF21" s="36"/>
      <c r="IG21" s="36"/>
      <c r="IH21" s="36"/>
      <c r="II21" s="36"/>
    </row>
    <row r="22" spans="1:243" s="34" customFormat="1" ht="63">
      <c r="A22" s="69">
        <v>7</v>
      </c>
      <c r="B22" s="79" t="s">
        <v>55</v>
      </c>
      <c r="C22" s="80"/>
      <c r="D22" s="65">
        <v>1</v>
      </c>
      <c r="E22" s="66" t="s">
        <v>45</v>
      </c>
      <c r="F22" s="28">
        <v>1566</v>
      </c>
      <c r="G22" s="37"/>
      <c r="H22" s="37"/>
      <c r="I22" s="30" t="s">
        <v>33</v>
      </c>
      <c r="J22" s="31">
        <f t="shared" si="0"/>
        <v>1</v>
      </c>
      <c r="K22" s="32" t="s">
        <v>34</v>
      </c>
      <c r="L22" s="32" t="s">
        <v>4</v>
      </c>
      <c r="M22" s="82"/>
      <c r="N22" s="38"/>
      <c r="O22" s="38"/>
      <c r="P22" s="39"/>
      <c r="Q22" s="38"/>
      <c r="R22" s="38"/>
      <c r="S22" s="40"/>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70">
        <f t="shared" si="1"/>
        <v>0</v>
      </c>
      <c r="BB22" s="70">
        <f t="shared" si="2"/>
        <v>0</v>
      </c>
      <c r="BC22" s="68" t="str">
        <f t="shared" si="3"/>
        <v>INR Zero Only</v>
      </c>
      <c r="IA22" s="35">
        <v>7</v>
      </c>
      <c r="IB22" s="63" t="s">
        <v>55</v>
      </c>
      <c r="IC22" s="35"/>
      <c r="ID22" s="35">
        <v>1</v>
      </c>
      <c r="IE22" s="35" t="s">
        <v>45</v>
      </c>
      <c r="IF22" s="36"/>
      <c r="IG22" s="36"/>
      <c r="IH22" s="36"/>
      <c r="II22" s="36"/>
    </row>
    <row r="23" spans="1:243" s="34" customFormat="1" ht="33" customHeight="1">
      <c r="A23" s="73" t="s">
        <v>35</v>
      </c>
      <c r="B23" s="72"/>
      <c r="C23" s="43"/>
      <c r="D23" s="76"/>
      <c r="E23" s="44"/>
      <c r="F23" s="44"/>
      <c r="G23" s="44"/>
      <c r="H23" s="45"/>
      <c r="I23" s="45"/>
      <c r="J23" s="45"/>
      <c r="K23" s="45"/>
      <c r="L23" s="46"/>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71">
        <f>SUM(BA13:BA22)</f>
        <v>0</v>
      </c>
      <c r="BB23" s="71">
        <f>SUM(BB13:BB22)</f>
        <v>0</v>
      </c>
      <c r="BC23" s="68" t="str">
        <f>SpellNumber($E$2,BA23)</f>
        <v>INR Zero Only</v>
      </c>
      <c r="IA23" s="35"/>
      <c r="IB23" s="35"/>
      <c r="IC23" s="35"/>
      <c r="ID23" s="35"/>
      <c r="IE23" s="35"/>
      <c r="IF23" s="36"/>
      <c r="IG23" s="36"/>
      <c r="IH23" s="36"/>
      <c r="II23" s="36"/>
    </row>
    <row r="24" spans="1:243" s="56" customFormat="1" ht="39" customHeight="1" hidden="1">
      <c r="A24" s="48" t="s">
        <v>36</v>
      </c>
      <c r="B24" s="49"/>
      <c r="C24" s="50"/>
      <c r="D24" s="77"/>
      <c r="E24" s="61" t="s">
        <v>37</v>
      </c>
      <c r="F24" s="62"/>
      <c r="G24" s="51"/>
      <c r="H24" s="52"/>
      <c r="I24" s="52"/>
      <c r="J24" s="52"/>
      <c r="K24" s="53"/>
      <c r="L24" s="54"/>
      <c r="M24" s="55"/>
      <c r="O24" s="34"/>
      <c r="P24" s="34"/>
      <c r="Q24" s="34"/>
      <c r="R24" s="34"/>
      <c r="S24" s="34"/>
      <c r="BA24" s="57">
        <f>IF(ISBLANK(F24),0,IF(E24="Excess (+)",ROUND(BA23+(BA23*F24),2),IF(E24="Less (-)",ROUND(BA23+(BA23*F24*(-1)),2),0)))</f>
        <v>0</v>
      </c>
      <c r="BB24" s="58">
        <f>ROUND(BA24,0)</f>
        <v>0</v>
      </c>
      <c r="BC24" s="33" t="str">
        <f>SpellNumber(L24,BB24)</f>
        <v> Zero Only</v>
      </c>
      <c r="IA24" s="59"/>
      <c r="IB24" s="59"/>
      <c r="IC24" s="59"/>
      <c r="ID24" s="59"/>
      <c r="IE24" s="59"/>
      <c r="IF24" s="60"/>
      <c r="IG24" s="60"/>
      <c r="IH24" s="60"/>
      <c r="II24" s="60"/>
    </row>
    <row r="25" spans="1:243" s="56" customFormat="1" ht="51" customHeight="1">
      <c r="A25" s="73" t="s">
        <v>38</v>
      </c>
      <c r="B25" s="42"/>
      <c r="C25" s="84" t="str">
        <f>SpellNumber($E$2,BA23)</f>
        <v>INR Zero Only</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IA25" s="59"/>
      <c r="IB25" s="59"/>
      <c r="IC25" s="59"/>
      <c r="ID25" s="59"/>
      <c r="IE25" s="59"/>
      <c r="IF25" s="60"/>
      <c r="IG25" s="60"/>
      <c r="IH25" s="60"/>
      <c r="II25" s="60"/>
    </row>
  </sheetData>
  <sheetProtection password="F5B2" sheet="1"/>
  <mergeCells count="8">
    <mergeCell ref="A9:BC9"/>
    <mergeCell ref="C25:BC2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decimal" allowBlank="1" showErrorMessage="1" errorTitle="Invalid Entry" error="Only Numeric Values are allowed. " sqref="A13:A15 A17 A19 A21:A22">
      <formula1>0</formula1>
      <formula2>999999999999999</formula2>
    </dataValidation>
    <dataValidation type="list" allowBlank="1" showInputMessage="1" showErrorMessage="1" sqref="L19 L20 L13 L14 L15 L16 L17 L18 L22 L21">
      <formula1>"INR"</formula1>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2019-12-20T06:08:11Z</cp:lastPrinted>
  <dcterms:created xsi:type="dcterms:W3CDTF">2009-01-30T06:42:42Z</dcterms:created>
  <dcterms:modified xsi:type="dcterms:W3CDTF">2021-08-12T10:08:26Z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