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<sst xmlns="http://schemas.openxmlformats.org/spreadsheetml/2006/main" count="243" uniqueCount="75">
  <si>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</si>
  <si>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</si>
  <si>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</si>
  <si>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</si>
  <si>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</si>
  <si>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</si>
  <si>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</si>
  <si>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</si>
  <si>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</si>
  <si>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</si>
  <si>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</si>
  <si>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</si>
  <si>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</si>
  <si>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</si>
  <si>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</si>
  <si>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</si>
  <si>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</si>
  <si>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</si>
  <si>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</si>
  <si>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</si>
  <si>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</si>
  <si>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</si>
  <si>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</si>
  <si>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</si>
  <si>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</si>
  <si>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</si>
  <si>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</si>
  <si>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</si>
  <si>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</si>
  <si>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</si>
  <si>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</si>
  <si>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</si>
  <si>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</si>
  <si>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</si>
  <si>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</si>
  <si>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</si>
  <si>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</si>
  <si>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</si>
  <si>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</si>
  <si>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</si>
  <si>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</si>
  <si>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</si>
  <si>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</si>
  <si>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</si>
  <si>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</si>
  <si>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</si>
  <si>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</si>
  <si>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Electrical works of I-Square Lab at Central Instrumentation Facility, IISER Thiruvananthapuram</t>
  </si>
  <si>
    <t>Supplying and drawing following sizes of FRLS PVC insulated copper conductor, single core cable in the existing surface/recessed steel/PVC conduit as required.</t>
  </si>
  <si>
    <t>2 x 4 sq.mm + 1 x 4 sq.mm earth wire</t>
  </si>
  <si>
    <t>Supplying and fixing of following sizes of UPVC Cable Management  System/Mini Trunking System along with accessories on surface including supply of fixing materials, internal couplers, joint covers, end caps, internal and external corners, dividers, cable retainers, tee etc fixing screws as required and connected to the existing CMS system.</t>
  </si>
  <si>
    <t>170mm x 57mm</t>
  </si>
  <si>
    <t>Supplying and fixing following size/modules, PVC box suitable for item No.2  alongwith modular base &amp; cover plate for modular switches in existing Cable management system etc as required.</t>
  </si>
  <si>
    <t>6 Module (White)</t>
  </si>
  <si>
    <t>6 Module (Black)</t>
  </si>
  <si>
    <t>4 Module (White)</t>
  </si>
  <si>
    <t>4 Module (Black)</t>
  </si>
  <si>
    <t>Supplying and fixing following  modular switch/socket on the existing modular plate &amp; switch box including connections but excluding modular plate &amp; swich box etc as required.</t>
  </si>
  <si>
    <t>16A switch (Black)</t>
  </si>
  <si>
    <t>6/16A socket (Black)</t>
  </si>
  <si>
    <t>16A switch (white)</t>
  </si>
  <si>
    <t>Supplying and fixing of following modules GI box alongwith modular base &amp; cover plate for modular switches in surface etc as required. (Supply of modular base &amp; cover plate to be considered)</t>
  </si>
  <si>
    <t>6Module</t>
  </si>
  <si>
    <t>Fixing of 8/12 ways surface mounted vertical type 415V TPN MCB distribution board of sheet steel, dust protected duly powder painted inclusive of tinned copper bus bar, common neutral link, earth bar, din bar for mounting MCbs (but without MCBs and incomer) as required.
Note: (Legrand make Vertical DB shall be supplied by The Department at free of cost.</t>
  </si>
  <si>
    <t>Supplying and fixing 5A to 32A rating, 240/415V, 10kA, "C" curve single pole miniature circuit breaker suitable for inductive load of following poles in the existing MCB DB complete with connections, testing and commissioning etc. as required.
Make : Legrand/Siemens</t>
  </si>
  <si>
    <t>Single pole - 16A</t>
  </si>
  <si>
    <t>Single pole - 32A</t>
  </si>
  <si>
    <t>Triple pole - 25A</t>
  </si>
  <si>
    <t>Supplying and fixing following rating four pole 415V residual current circuit breaker (RCCB), having a sensitivity current of 100mA in the existing MCB DB complete with connections, testing and commissioning etc. as required.
Note: DB Make - Legrand</t>
  </si>
  <si>
    <t>63A</t>
  </si>
  <si>
    <t>Supplying and fixing following rating four pole 415V miniature circuit breaker (MCB) 'C' curve, in the existing MCB DB/panel complete with connections, testing and commissioning etc. as required.
Note: DB Make - Legrand</t>
  </si>
  <si>
    <t>Supplying and fixing 4P sheet steel enclosure on surface/recess along with 32/40A 2P 30mA RCCB "C" curve complete with connections, testing and commissioning etc as required.</t>
  </si>
  <si>
    <t>Providing and fixing 4.00mm dia copper wire on surface or in recess for loop earthing as required</t>
  </si>
  <si>
    <t>metre</t>
  </si>
  <si>
    <t>Mtrs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</si>
</sst>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2"/>
  <sheetViews>
    <sheetView showGridLines="0" zoomScale="80" zoomScaleNormal="80" zoomScalePageLayoutView="0" workbookViewId="0" topLeftCell="A1">
      <selection activeCell="BC15" sqref="BC1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47</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47.25">
      <c r="A13" s="78">
        <v>1</v>
      </c>
      <c r="B13" s="80" t="s">
        <v>48</v>
      </c>
      <c r="C13" s="77"/>
      <c r="D13" s="64"/>
      <c r="E13" s="65"/>
      <c r="F13" s="28"/>
      <c r="G13" s="36"/>
      <c r="H13" s="36"/>
      <c r="I13" s="29"/>
      <c r="J13" s="30"/>
      <c r="K13" s="31"/>
      <c r="L13" s="31"/>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c r="BB13" s="68"/>
      <c r="BC13" s="67"/>
      <c r="IA13" s="34">
        <v>1</v>
      </c>
      <c r="IB13" s="62" t="s">
        <v>48</v>
      </c>
      <c r="IC13" s="34"/>
      <c r="ID13" s="34"/>
      <c r="IE13" s="34"/>
      <c r="IF13" s="35"/>
      <c r="IG13" s="35"/>
      <c r="IH13" s="35"/>
      <c r="II13" s="35"/>
    </row>
    <row r="14" spans="1:243" s="33" customFormat="1" ht="20.25" customHeight="1">
      <c r="A14" s="78">
        <v>1.1</v>
      </c>
      <c r="B14" s="80" t="s">
        <v>49</v>
      </c>
      <c r="C14" s="77"/>
      <c r="D14" s="64">
        <v>200</v>
      </c>
      <c r="E14" s="65" t="s">
        <v>73</v>
      </c>
      <c r="F14" s="81">
        <v>2902.2</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1.1</v>
      </c>
      <c r="IB14" s="62" t="s">
        <v>49</v>
      </c>
      <c r="IC14" s="34"/>
      <c r="ID14" s="34">
        <v>200</v>
      </c>
      <c r="IE14" s="34" t="s">
        <v>73</v>
      </c>
      <c r="IF14" s="35"/>
      <c r="IG14" s="35"/>
      <c r="IH14" s="35"/>
      <c r="II14" s="35"/>
    </row>
    <row r="15" spans="1:243" s="33" customFormat="1" ht="110.25">
      <c r="A15" s="78">
        <v>2</v>
      </c>
      <c r="B15" s="80" t="s">
        <v>50</v>
      </c>
      <c r="C15" s="77"/>
      <c r="D15" s="64"/>
      <c r="E15" s="65"/>
      <c r="F15" s="28"/>
      <c r="G15" s="36"/>
      <c r="H15" s="36"/>
      <c r="I15" s="29"/>
      <c r="J15" s="30"/>
      <c r="K15" s="31"/>
      <c r="L15" s="31"/>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c r="BB15" s="68"/>
      <c r="BC15" s="67"/>
      <c r="IA15" s="34">
        <v>2</v>
      </c>
      <c r="IB15" s="62" t="s">
        <v>50</v>
      </c>
      <c r="IC15" s="34"/>
      <c r="ID15" s="34"/>
      <c r="IE15" s="34"/>
      <c r="IF15" s="35"/>
      <c r="IG15" s="35"/>
      <c r="IH15" s="35"/>
      <c r="II15" s="35"/>
    </row>
    <row r="16" spans="1:243" s="33" customFormat="1" ht="20.25" customHeight="1">
      <c r="A16" s="78">
        <v>2.1</v>
      </c>
      <c r="B16" s="80" t="s">
        <v>51</v>
      </c>
      <c r="C16" s="77"/>
      <c r="D16" s="64">
        <v>40</v>
      </c>
      <c r="E16" s="65" t="s">
        <v>73</v>
      </c>
      <c r="F16" s="81">
        <v>2902.2</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2.1</v>
      </c>
      <c r="IB16" s="62" t="s">
        <v>51</v>
      </c>
      <c r="IC16" s="34"/>
      <c r="ID16" s="34">
        <v>40</v>
      </c>
      <c r="IE16" s="34" t="s">
        <v>73</v>
      </c>
      <c r="IF16" s="35"/>
      <c r="IG16" s="35"/>
      <c r="IH16" s="35"/>
      <c r="II16" s="35"/>
    </row>
    <row r="17" spans="1:243" s="33" customFormat="1" ht="63">
      <c r="A17" s="78">
        <v>3</v>
      </c>
      <c r="B17" s="80" t="s">
        <v>52</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3</v>
      </c>
      <c r="IB17" s="62" t="s">
        <v>52</v>
      </c>
      <c r="IC17" s="34"/>
      <c r="ID17" s="34"/>
      <c r="IE17" s="34"/>
      <c r="IF17" s="35"/>
      <c r="IG17" s="35"/>
      <c r="IH17" s="35"/>
      <c r="II17" s="35"/>
    </row>
    <row r="18" spans="1:243" s="33" customFormat="1" ht="22.5" customHeight="1">
      <c r="A18" s="78">
        <v>3.1</v>
      </c>
      <c r="B18" s="80" t="s">
        <v>53</v>
      </c>
      <c r="C18" s="77"/>
      <c r="D18" s="64">
        <v>2</v>
      </c>
      <c r="E18" s="65" t="s">
        <v>46</v>
      </c>
      <c r="F18" s="28">
        <v>391</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3.1</v>
      </c>
      <c r="IB18" s="62" t="s">
        <v>53</v>
      </c>
      <c r="IC18" s="34"/>
      <c r="ID18" s="34">
        <v>2</v>
      </c>
      <c r="IE18" s="34" t="s">
        <v>46</v>
      </c>
      <c r="IF18" s="35"/>
      <c r="IG18" s="35"/>
      <c r="IH18" s="35"/>
      <c r="II18" s="35"/>
    </row>
    <row r="19" spans="1:243" s="33" customFormat="1" ht="15.75">
      <c r="A19" s="78">
        <v>3.2</v>
      </c>
      <c r="B19" s="80" t="s">
        <v>54</v>
      </c>
      <c r="C19" s="77"/>
      <c r="D19" s="64">
        <v>7</v>
      </c>
      <c r="E19" s="65" t="s">
        <v>46</v>
      </c>
      <c r="F19" s="28">
        <v>391</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3.2</v>
      </c>
      <c r="IB19" s="62" t="s">
        <v>54</v>
      </c>
      <c r="IC19" s="34"/>
      <c r="ID19" s="34">
        <v>7</v>
      </c>
      <c r="IE19" s="34" t="s">
        <v>46</v>
      </c>
      <c r="IF19" s="35"/>
      <c r="IG19" s="35"/>
      <c r="IH19" s="35"/>
      <c r="II19" s="35"/>
    </row>
    <row r="20" spans="1:243" s="33" customFormat="1" ht="22.5" customHeight="1">
      <c r="A20" s="78">
        <v>3.3</v>
      </c>
      <c r="B20" s="80" t="s">
        <v>55</v>
      </c>
      <c r="C20" s="77"/>
      <c r="D20" s="64">
        <v>2</v>
      </c>
      <c r="E20" s="65" t="s">
        <v>46</v>
      </c>
      <c r="F20" s="28">
        <v>391</v>
      </c>
      <c r="G20" s="36"/>
      <c r="H20" s="36"/>
      <c r="I20" s="29" t="s">
        <v>33</v>
      </c>
      <c r="J20" s="30">
        <f>IF(I20="Less(-)",-1,1)</f>
        <v>1</v>
      </c>
      <c r="K20" s="31" t="s">
        <v>34</v>
      </c>
      <c r="L20" s="31" t="s">
        <v>4</v>
      </c>
      <c r="M20" s="79"/>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total_amount_ba($B$2,$D$2,D20,F20,J20,K20,M20)</f>
        <v>0</v>
      </c>
      <c r="BB20" s="68">
        <f>BA20+SUM(N20:AZ20)</f>
        <v>0</v>
      </c>
      <c r="BC20" s="67" t="str">
        <f>SpellNumber(L20,BB20)</f>
        <v>INR Zero Only</v>
      </c>
      <c r="IA20" s="34">
        <v>3.3</v>
      </c>
      <c r="IB20" s="62" t="s">
        <v>55</v>
      </c>
      <c r="IC20" s="34"/>
      <c r="ID20" s="34">
        <v>2</v>
      </c>
      <c r="IE20" s="34" t="s">
        <v>46</v>
      </c>
      <c r="IF20" s="35"/>
      <c r="IG20" s="35"/>
      <c r="IH20" s="35"/>
      <c r="II20" s="35"/>
    </row>
    <row r="21" spans="1:243" s="33" customFormat="1" ht="15.75">
      <c r="A21" s="78">
        <v>3.4</v>
      </c>
      <c r="B21" s="80" t="s">
        <v>56</v>
      </c>
      <c r="C21" s="77"/>
      <c r="D21" s="64">
        <v>2</v>
      </c>
      <c r="E21" s="65" t="s">
        <v>46</v>
      </c>
      <c r="F21" s="28">
        <v>391</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3.4</v>
      </c>
      <c r="IB21" s="62" t="s">
        <v>56</v>
      </c>
      <c r="IC21" s="34"/>
      <c r="ID21" s="34">
        <v>2</v>
      </c>
      <c r="IE21" s="34" t="s">
        <v>46</v>
      </c>
      <c r="IF21" s="35"/>
      <c r="IG21" s="35"/>
      <c r="IH21" s="35"/>
      <c r="II21" s="35"/>
    </row>
    <row r="22" spans="1:243" s="33" customFormat="1" ht="63">
      <c r="A22" s="78">
        <v>4</v>
      </c>
      <c r="B22" s="80" t="s">
        <v>57</v>
      </c>
      <c r="C22" s="77"/>
      <c r="D22" s="64"/>
      <c r="E22" s="65"/>
      <c r="F22" s="28"/>
      <c r="G22" s="36"/>
      <c r="H22" s="36"/>
      <c r="I22" s="29"/>
      <c r="J22" s="30"/>
      <c r="K22" s="31"/>
      <c r="L22" s="31"/>
      <c r="M22" s="65"/>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c r="BB22" s="68"/>
      <c r="BC22" s="67"/>
      <c r="IA22" s="34">
        <v>4</v>
      </c>
      <c r="IB22" s="62" t="s">
        <v>57</v>
      </c>
      <c r="IC22" s="34"/>
      <c r="ID22" s="34"/>
      <c r="IE22" s="34"/>
      <c r="IF22" s="35"/>
      <c r="IG22" s="35"/>
      <c r="IH22" s="35"/>
      <c r="II22" s="35"/>
    </row>
    <row r="23" spans="1:243" s="33" customFormat="1" ht="22.5" customHeight="1">
      <c r="A23" s="78">
        <v>4.1</v>
      </c>
      <c r="B23" s="80" t="s">
        <v>58</v>
      </c>
      <c r="C23" s="77"/>
      <c r="D23" s="64">
        <v>16</v>
      </c>
      <c r="E23" s="65" t="s">
        <v>46</v>
      </c>
      <c r="F23" s="28">
        <v>391</v>
      </c>
      <c r="G23" s="36"/>
      <c r="H23" s="36"/>
      <c r="I23" s="29" t="s">
        <v>33</v>
      </c>
      <c r="J23" s="30">
        <f>IF(I23="Less(-)",-1,1)</f>
        <v>1</v>
      </c>
      <c r="K23" s="31" t="s">
        <v>34</v>
      </c>
      <c r="L23" s="31" t="s">
        <v>4</v>
      </c>
      <c r="M23" s="79"/>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total_amount_ba($B$2,$D$2,D23,F23,J23,K23,M23)</f>
        <v>0</v>
      </c>
      <c r="BB23" s="68">
        <f>BA23+SUM(N23:AZ23)</f>
        <v>0</v>
      </c>
      <c r="BC23" s="67" t="str">
        <f>SpellNumber(L23,BB23)</f>
        <v>INR Zero Only</v>
      </c>
      <c r="IA23" s="34">
        <v>4.1</v>
      </c>
      <c r="IB23" s="62" t="s">
        <v>58</v>
      </c>
      <c r="IC23" s="34"/>
      <c r="ID23" s="34">
        <v>16</v>
      </c>
      <c r="IE23" s="34" t="s">
        <v>46</v>
      </c>
      <c r="IF23" s="35"/>
      <c r="IG23" s="35"/>
      <c r="IH23" s="35"/>
      <c r="II23" s="35"/>
    </row>
    <row r="24" spans="1:243" s="33" customFormat="1" ht="15.75">
      <c r="A24" s="78">
        <v>4.2</v>
      </c>
      <c r="B24" s="80" t="s">
        <v>59</v>
      </c>
      <c r="C24" s="77"/>
      <c r="D24" s="64">
        <v>16</v>
      </c>
      <c r="E24" s="65" t="s">
        <v>46</v>
      </c>
      <c r="F24" s="28">
        <v>391</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4.2</v>
      </c>
      <c r="IB24" s="62" t="s">
        <v>59</v>
      </c>
      <c r="IC24" s="34"/>
      <c r="ID24" s="34">
        <v>16</v>
      </c>
      <c r="IE24" s="34" t="s">
        <v>46</v>
      </c>
      <c r="IF24" s="35"/>
      <c r="IG24" s="35"/>
      <c r="IH24" s="35"/>
      <c r="II24" s="35"/>
    </row>
    <row r="25" spans="1:243" s="33" customFormat="1" ht="22.5" customHeight="1">
      <c r="A25" s="78">
        <v>4.3</v>
      </c>
      <c r="B25" s="80" t="s">
        <v>60</v>
      </c>
      <c r="C25" s="77"/>
      <c r="D25" s="64">
        <v>7</v>
      </c>
      <c r="E25" s="65" t="s">
        <v>46</v>
      </c>
      <c r="F25" s="28">
        <v>391</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4.3</v>
      </c>
      <c r="IB25" s="62" t="s">
        <v>60</v>
      </c>
      <c r="IC25" s="34"/>
      <c r="ID25" s="34">
        <v>7</v>
      </c>
      <c r="IE25" s="34" t="s">
        <v>46</v>
      </c>
      <c r="IF25" s="35"/>
      <c r="IG25" s="35"/>
      <c r="IH25" s="35"/>
      <c r="II25" s="35"/>
    </row>
    <row r="26" spans="1:243" s="33" customFormat="1" ht="15.75">
      <c r="A26" s="78">
        <v>4.4</v>
      </c>
      <c r="B26" s="80" t="s">
        <v>59</v>
      </c>
      <c r="C26" s="77"/>
      <c r="D26" s="64">
        <v>7</v>
      </c>
      <c r="E26" s="65" t="s">
        <v>46</v>
      </c>
      <c r="F26" s="28">
        <v>391</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4.4</v>
      </c>
      <c r="IB26" s="62" t="s">
        <v>59</v>
      </c>
      <c r="IC26" s="34"/>
      <c r="ID26" s="34">
        <v>7</v>
      </c>
      <c r="IE26" s="34" t="s">
        <v>46</v>
      </c>
      <c r="IF26" s="35"/>
      <c r="IG26" s="35"/>
      <c r="IH26" s="35"/>
      <c r="II26" s="35"/>
    </row>
    <row r="27" spans="1:243" s="33" customFormat="1" ht="63">
      <c r="A27" s="78">
        <v>5</v>
      </c>
      <c r="B27" s="80" t="s">
        <v>61</v>
      </c>
      <c r="C27" s="77"/>
      <c r="D27" s="64"/>
      <c r="E27" s="65"/>
      <c r="F27" s="28"/>
      <c r="G27" s="36"/>
      <c r="H27" s="36"/>
      <c r="I27" s="29"/>
      <c r="J27" s="30"/>
      <c r="K27" s="31"/>
      <c r="L27" s="31"/>
      <c r="M27" s="65"/>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c r="BB27" s="68"/>
      <c r="BC27" s="67"/>
      <c r="IA27" s="34">
        <v>5</v>
      </c>
      <c r="IB27" s="62" t="s">
        <v>61</v>
      </c>
      <c r="IC27" s="34"/>
      <c r="ID27" s="34"/>
      <c r="IE27" s="34"/>
      <c r="IF27" s="35"/>
      <c r="IG27" s="35"/>
      <c r="IH27" s="35"/>
      <c r="II27" s="35"/>
    </row>
    <row r="28" spans="1:243" s="33" customFormat="1" ht="22.5" customHeight="1">
      <c r="A28" s="78">
        <v>5.1</v>
      </c>
      <c r="B28" s="80" t="s">
        <v>62</v>
      </c>
      <c r="C28" s="77"/>
      <c r="D28" s="64">
        <v>1</v>
      </c>
      <c r="E28" s="65" t="s">
        <v>46</v>
      </c>
      <c r="F28" s="28">
        <v>142</v>
      </c>
      <c r="G28" s="36"/>
      <c r="H28" s="36"/>
      <c r="I28" s="29" t="s">
        <v>33</v>
      </c>
      <c r="J28" s="30">
        <f>IF(I28="Less(-)",-1,1)</f>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5.1</v>
      </c>
      <c r="IB28" s="62" t="s">
        <v>62</v>
      </c>
      <c r="IC28" s="34"/>
      <c r="ID28" s="34">
        <v>1</v>
      </c>
      <c r="IE28" s="34" t="s">
        <v>46</v>
      </c>
      <c r="IF28" s="35"/>
      <c r="IG28" s="35"/>
      <c r="IH28" s="35"/>
      <c r="II28" s="35"/>
    </row>
    <row r="29" spans="1:243" s="33" customFormat="1" ht="110.25">
      <c r="A29" s="78">
        <v>6</v>
      </c>
      <c r="B29" s="80" t="s">
        <v>63</v>
      </c>
      <c r="C29" s="77"/>
      <c r="D29" s="64">
        <v>1</v>
      </c>
      <c r="E29" s="65" t="s">
        <v>46</v>
      </c>
      <c r="F29" s="28">
        <v>119</v>
      </c>
      <c r="G29" s="36"/>
      <c r="H29" s="36"/>
      <c r="I29" s="29" t="s">
        <v>33</v>
      </c>
      <c r="J29" s="30">
        <f>IF(I29="Less(-)",-1,1)</f>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total_amount_ba($B$2,$D$2,D29,F29,J29,K29,M29)</f>
        <v>0</v>
      </c>
      <c r="BB29" s="68">
        <f>BA29+SUM(N29:AZ29)</f>
        <v>0</v>
      </c>
      <c r="BC29" s="67" t="str">
        <f>SpellNumber(L29,BB29)</f>
        <v>INR Zero Only</v>
      </c>
      <c r="IA29" s="34">
        <v>6</v>
      </c>
      <c r="IB29" s="62" t="s">
        <v>63</v>
      </c>
      <c r="IC29" s="34"/>
      <c r="ID29" s="34">
        <v>1</v>
      </c>
      <c r="IE29" s="34" t="s">
        <v>46</v>
      </c>
      <c r="IF29" s="35"/>
      <c r="IG29" s="35"/>
      <c r="IH29" s="35"/>
      <c r="II29" s="35"/>
    </row>
    <row r="30" spans="1:243" s="33" customFormat="1" ht="94.5">
      <c r="A30" s="78">
        <v>7</v>
      </c>
      <c r="B30" s="80" t="s">
        <v>64</v>
      </c>
      <c r="C30" s="77"/>
      <c r="D30" s="64"/>
      <c r="E30" s="65"/>
      <c r="F30" s="28"/>
      <c r="G30" s="36"/>
      <c r="H30" s="36"/>
      <c r="I30" s="29"/>
      <c r="J30" s="30"/>
      <c r="K30" s="31"/>
      <c r="L30" s="31"/>
      <c r="M30" s="65"/>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c r="BB30" s="68"/>
      <c r="BC30" s="67"/>
      <c r="IA30" s="34">
        <v>7</v>
      </c>
      <c r="IB30" s="62" t="s">
        <v>64</v>
      </c>
      <c r="IC30" s="34"/>
      <c r="ID30" s="34"/>
      <c r="IE30" s="34"/>
      <c r="IF30" s="35"/>
      <c r="IG30" s="35"/>
      <c r="IH30" s="35"/>
      <c r="II30" s="35"/>
    </row>
    <row r="31" spans="1:243" s="33" customFormat="1" ht="15.75">
      <c r="A31" s="78">
        <v>7.1</v>
      </c>
      <c r="B31" s="80" t="s">
        <v>65</v>
      </c>
      <c r="C31" s="77"/>
      <c r="D31" s="64">
        <v>26</v>
      </c>
      <c r="E31" s="65" t="s">
        <v>46</v>
      </c>
      <c r="F31" s="28">
        <v>119</v>
      </c>
      <c r="G31" s="36"/>
      <c r="H31" s="36"/>
      <c r="I31" s="29" t="s">
        <v>33</v>
      </c>
      <c r="J31" s="30">
        <f>IF(I31="Less(-)",-1,1)</f>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total_amount_ba($B$2,$D$2,D31,F31,J31,K31,M31)</f>
        <v>0</v>
      </c>
      <c r="BB31" s="68">
        <f>BA31+SUM(N31:AZ31)</f>
        <v>0</v>
      </c>
      <c r="BC31" s="67" t="str">
        <f>SpellNumber(L31,BB31)</f>
        <v>INR Zero Only</v>
      </c>
      <c r="IA31" s="34">
        <v>7.1</v>
      </c>
      <c r="IB31" s="62" t="s">
        <v>65</v>
      </c>
      <c r="IC31" s="34"/>
      <c r="ID31" s="34">
        <v>26</v>
      </c>
      <c r="IE31" s="34" t="s">
        <v>46</v>
      </c>
      <c r="IF31" s="35"/>
      <c r="IG31" s="35"/>
      <c r="IH31" s="35"/>
      <c r="II31" s="35"/>
    </row>
    <row r="32" spans="1:243" s="33" customFormat="1" ht="20.25" customHeight="1">
      <c r="A32" s="78">
        <v>7.2</v>
      </c>
      <c r="B32" s="80" t="s">
        <v>66</v>
      </c>
      <c r="C32" s="77"/>
      <c r="D32" s="64">
        <v>4</v>
      </c>
      <c r="E32" s="65" t="s">
        <v>46</v>
      </c>
      <c r="F32" s="28">
        <v>119</v>
      </c>
      <c r="G32" s="36"/>
      <c r="H32" s="36"/>
      <c r="I32" s="29" t="s">
        <v>33</v>
      </c>
      <c r="J32" s="30">
        <f>IF(I32="Less(-)",-1,1)</f>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total_amount_ba($B$2,$D$2,D32,F32,J32,K32,M32)</f>
        <v>0</v>
      </c>
      <c r="BB32" s="68">
        <f>BA32+SUM(N32:AZ32)</f>
        <v>0</v>
      </c>
      <c r="BC32" s="67" t="str">
        <f>SpellNumber(L32,BB32)</f>
        <v>INR Zero Only</v>
      </c>
      <c r="IA32" s="34">
        <v>7.2</v>
      </c>
      <c r="IB32" s="62" t="s">
        <v>66</v>
      </c>
      <c r="IC32" s="34"/>
      <c r="ID32" s="34">
        <v>4</v>
      </c>
      <c r="IE32" s="34" t="s">
        <v>46</v>
      </c>
      <c r="IF32" s="35"/>
      <c r="IG32" s="35"/>
      <c r="IH32" s="35"/>
      <c r="II32" s="35"/>
    </row>
    <row r="33" spans="1:243" s="33" customFormat="1" ht="15" customHeight="1">
      <c r="A33" s="78">
        <v>7.3</v>
      </c>
      <c r="B33" s="80" t="s">
        <v>67</v>
      </c>
      <c r="C33" s="77"/>
      <c r="D33" s="64">
        <v>2</v>
      </c>
      <c r="E33" s="65" t="s">
        <v>46</v>
      </c>
      <c r="F33" s="28">
        <v>119</v>
      </c>
      <c r="G33" s="36"/>
      <c r="H33" s="36"/>
      <c r="I33" s="29" t="s">
        <v>33</v>
      </c>
      <c r="J33" s="30">
        <f>IF(I33="Less(-)",-1,1)</f>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total_amount_ba($B$2,$D$2,D33,F33,J33,K33,M33)</f>
        <v>0</v>
      </c>
      <c r="BB33" s="68">
        <f>BA33+SUM(N33:AZ33)</f>
        <v>0</v>
      </c>
      <c r="BC33" s="67" t="str">
        <f>SpellNumber(L33,BB33)</f>
        <v>INR Zero Only</v>
      </c>
      <c r="IA33" s="34">
        <v>7.3</v>
      </c>
      <c r="IB33" s="62" t="s">
        <v>67</v>
      </c>
      <c r="IC33" s="34"/>
      <c r="ID33" s="34">
        <v>2</v>
      </c>
      <c r="IE33" s="34" t="s">
        <v>46</v>
      </c>
      <c r="IF33" s="35"/>
      <c r="IG33" s="35"/>
      <c r="IH33" s="35"/>
      <c r="II33" s="35"/>
    </row>
    <row r="34" spans="1:243" s="33" customFormat="1" ht="78.75">
      <c r="A34" s="78">
        <v>8</v>
      </c>
      <c r="B34" s="80" t="s">
        <v>68</v>
      </c>
      <c r="C34" s="77"/>
      <c r="D34" s="64"/>
      <c r="E34" s="65"/>
      <c r="F34" s="28"/>
      <c r="G34" s="36"/>
      <c r="H34" s="36"/>
      <c r="I34" s="29"/>
      <c r="J34" s="30"/>
      <c r="K34" s="31"/>
      <c r="L34" s="31"/>
      <c r="M34" s="65"/>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c r="BB34" s="68"/>
      <c r="BC34" s="67"/>
      <c r="IA34" s="34">
        <v>8</v>
      </c>
      <c r="IB34" s="62" t="s">
        <v>68</v>
      </c>
      <c r="IC34" s="34"/>
      <c r="ID34" s="34"/>
      <c r="IE34" s="34"/>
      <c r="IF34" s="35"/>
      <c r="IG34" s="35"/>
      <c r="IH34" s="35"/>
      <c r="II34" s="35"/>
    </row>
    <row r="35" spans="1:243" s="33" customFormat="1" ht="15.75">
      <c r="A35" s="78">
        <v>8.1</v>
      </c>
      <c r="B35" s="80" t="s">
        <v>69</v>
      </c>
      <c r="C35" s="77"/>
      <c r="D35" s="64">
        <v>1</v>
      </c>
      <c r="E35" s="65" t="s">
        <v>46</v>
      </c>
      <c r="F35" s="28">
        <v>6494</v>
      </c>
      <c r="G35" s="36"/>
      <c r="H35" s="36"/>
      <c r="I35" s="29" t="s">
        <v>33</v>
      </c>
      <c r="J35" s="30">
        <f>IF(I35="Less(-)",-1,1)</f>
        <v>1</v>
      </c>
      <c r="K35" s="31" t="s">
        <v>34</v>
      </c>
      <c r="L35" s="31" t="s">
        <v>4</v>
      </c>
      <c r="M35" s="79"/>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total_amount_ba($B$2,$D$2,D35,F35,J35,K35,M35)</f>
        <v>0</v>
      </c>
      <c r="BB35" s="68">
        <f>BA35+SUM(N35:AZ35)</f>
        <v>0</v>
      </c>
      <c r="BC35" s="67" t="str">
        <f>SpellNumber(L35,BB35)</f>
        <v>INR Zero Only</v>
      </c>
      <c r="IA35" s="34">
        <v>8.1</v>
      </c>
      <c r="IB35" s="62" t="s">
        <v>69</v>
      </c>
      <c r="IC35" s="34"/>
      <c r="ID35" s="34">
        <v>1</v>
      </c>
      <c r="IE35" s="34" t="s">
        <v>46</v>
      </c>
      <c r="IF35" s="35"/>
      <c r="IG35" s="35"/>
      <c r="IH35" s="35"/>
      <c r="II35" s="35"/>
    </row>
    <row r="36" spans="1:243" s="33" customFormat="1" ht="78.75">
      <c r="A36" s="78">
        <v>9</v>
      </c>
      <c r="B36" s="80" t="s">
        <v>70</v>
      </c>
      <c r="C36" s="77"/>
      <c r="D36" s="64"/>
      <c r="E36" s="65"/>
      <c r="F36" s="28"/>
      <c r="G36" s="36"/>
      <c r="H36" s="36"/>
      <c r="I36" s="29"/>
      <c r="J36" s="30"/>
      <c r="K36" s="31"/>
      <c r="L36" s="31"/>
      <c r="M36" s="65"/>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c r="BB36" s="68"/>
      <c r="BC36" s="67"/>
      <c r="IA36" s="34">
        <v>9</v>
      </c>
      <c r="IB36" s="62" t="s">
        <v>70</v>
      </c>
      <c r="IC36" s="34"/>
      <c r="ID36" s="34"/>
      <c r="IE36" s="34"/>
      <c r="IF36" s="35"/>
      <c r="IG36" s="35"/>
      <c r="IH36" s="35"/>
      <c r="II36" s="35"/>
    </row>
    <row r="37" spans="1:243" s="33" customFormat="1" ht="15.75">
      <c r="A37" s="78">
        <v>9.1</v>
      </c>
      <c r="B37" s="80" t="s">
        <v>69</v>
      </c>
      <c r="C37" s="77"/>
      <c r="D37" s="64">
        <v>1</v>
      </c>
      <c r="E37" s="65" t="s">
        <v>46</v>
      </c>
      <c r="F37" s="28">
        <v>6494</v>
      </c>
      <c r="G37" s="36"/>
      <c r="H37" s="36"/>
      <c r="I37" s="29" t="s">
        <v>33</v>
      </c>
      <c r="J37" s="30">
        <f>IF(I37="Less(-)",-1,1)</f>
        <v>1</v>
      </c>
      <c r="K37" s="31" t="s">
        <v>34</v>
      </c>
      <c r="L37" s="31" t="s">
        <v>4</v>
      </c>
      <c r="M37" s="79"/>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total_amount_ba($B$2,$D$2,D37,F37,J37,K37,M37)</f>
        <v>0</v>
      </c>
      <c r="BB37" s="68">
        <f>BA37+SUM(N37:AZ37)</f>
        <v>0</v>
      </c>
      <c r="BC37" s="67" t="str">
        <f>SpellNumber(L37,BB37)</f>
        <v>INR Zero Only</v>
      </c>
      <c r="IA37" s="34">
        <v>9.1</v>
      </c>
      <c r="IB37" s="62" t="s">
        <v>69</v>
      </c>
      <c r="IC37" s="34"/>
      <c r="ID37" s="34">
        <v>1</v>
      </c>
      <c r="IE37" s="34" t="s">
        <v>46</v>
      </c>
      <c r="IF37" s="35"/>
      <c r="IG37" s="35"/>
      <c r="IH37" s="35"/>
      <c r="II37" s="35"/>
    </row>
    <row r="38" spans="1:243" s="33" customFormat="1" ht="63">
      <c r="A38" s="78">
        <v>10</v>
      </c>
      <c r="B38" s="80" t="s">
        <v>71</v>
      </c>
      <c r="C38" s="77"/>
      <c r="D38" s="64">
        <v>1</v>
      </c>
      <c r="E38" s="65" t="s">
        <v>46</v>
      </c>
      <c r="F38" s="28">
        <v>6494</v>
      </c>
      <c r="G38" s="36"/>
      <c r="H38" s="36"/>
      <c r="I38" s="29" t="s">
        <v>33</v>
      </c>
      <c r="J38" s="30">
        <f>IF(I38="Less(-)",-1,1)</f>
        <v>1</v>
      </c>
      <c r="K38" s="31" t="s">
        <v>34</v>
      </c>
      <c r="L38" s="31" t="s">
        <v>4</v>
      </c>
      <c r="M38" s="79"/>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total_amount_ba($B$2,$D$2,D38,F38,J38,K38,M38)</f>
        <v>0</v>
      </c>
      <c r="BB38" s="68">
        <f>BA38+SUM(N38:AZ38)</f>
        <v>0</v>
      </c>
      <c r="BC38" s="67" t="str">
        <f>SpellNumber(L38,BB38)</f>
        <v>INR Zero Only</v>
      </c>
      <c r="IA38" s="34">
        <v>10</v>
      </c>
      <c r="IB38" s="62" t="s">
        <v>71</v>
      </c>
      <c r="IC38" s="34"/>
      <c r="ID38" s="34">
        <v>1</v>
      </c>
      <c r="IE38" s="34" t="s">
        <v>46</v>
      </c>
      <c r="IF38" s="35"/>
      <c r="IG38" s="35"/>
      <c r="IH38" s="35"/>
      <c r="II38" s="35"/>
    </row>
    <row r="39" spans="1:243" s="33" customFormat="1" ht="31.5">
      <c r="A39" s="78">
        <v>11</v>
      </c>
      <c r="B39" s="80" t="s">
        <v>72</v>
      </c>
      <c r="C39" s="77"/>
      <c r="D39" s="64">
        <v>10</v>
      </c>
      <c r="E39" s="65" t="s">
        <v>74</v>
      </c>
      <c r="F39" s="28">
        <v>6494</v>
      </c>
      <c r="G39" s="36"/>
      <c r="H39" s="36"/>
      <c r="I39" s="29" t="s">
        <v>33</v>
      </c>
      <c r="J39" s="30">
        <f>IF(I39="Less(-)",-1,1)</f>
        <v>1</v>
      </c>
      <c r="K39" s="31" t="s">
        <v>34</v>
      </c>
      <c r="L39" s="31" t="s">
        <v>4</v>
      </c>
      <c r="M39" s="79"/>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f>total_amount_ba($B$2,$D$2,D39,F39,J39,K39,M39)</f>
        <v>0</v>
      </c>
      <c r="BB39" s="68">
        <f>BA39+SUM(N39:AZ39)</f>
        <v>0</v>
      </c>
      <c r="BC39" s="67" t="str">
        <f>SpellNumber(L39,BB39)</f>
        <v>INR Zero Only</v>
      </c>
      <c r="IA39" s="34">
        <v>11</v>
      </c>
      <c r="IB39" s="62" t="s">
        <v>72</v>
      </c>
      <c r="IC39" s="34"/>
      <c r="ID39" s="34">
        <v>10</v>
      </c>
      <c r="IE39" s="34" t="s">
        <v>74</v>
      </c>
      <c r="IF39" s="35"/>
      <c r="IG39" s="35"/>
      <c r="IH39" s="35"/>
      <c r="II39" s="35"/>
    </row>
    <row r="40" spans="1:243" s="33" customFormat="1" ht="33" customHeight="1">
      <c r="A40" s="71" t="s">
        <v>35</v>
      </c>
      <c r="B40" s="70"/>
      <c r="C40" s="42"/>
      <c r="D40" s="74"/>
      <c r="E40" s="43"/>
      <c r="F40" s="43"/>
      <c r="G40" s="43"/>
      <c r="H40" s="44"/>
      <c r="I40" s="44"/>
      <c r="J40" s="44"/>
      <c r="K40" s="44"/>
      <c r="L40" s="45"/>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69">
        <f>SUM(BA14:BA39)</f>
        <v>0</v>
      </c>
      <c r="BB40" s="69" t="e">
        <f>SUM(#REF!)</f>
        <v>#REF!</v>
      </c>
      <c r="BC40" s="67" t="str">
        <f>SpellNumber($E$2,BA40)</f>
        <v>INR Zero Only</v>
      </c>
      <c r="IA40" s="34"/>
      <c r="IB40" s="34"/>
      <c r="IC40" s="34"/>
      <c r="ID40" s="34"/>
      <c r="IE40" s="34"/>
      <c r="IF40" s="35"/>
      <c r="IG40" s="35"/>
      <c r="IH40" s="35"/>
      <c r="II40" s="35"/>
    </row>
    <row r="41" spans="1:243" s="55" customFormat="1" ht="39" customHeight="1" hidden="1">
      <c r="A41" s="47" t="s">
        <v>36</v>
      </c>
      <c r="B41" s="48"/>
      <c r="C41" s="49"/>
      <c r="D41" s="75"/>
      <c r="E41" s="60" t="s">
        <v>37</v>
      </c>
      <c r="F41" s="61"/>
      <c r="G41" s="50"/>
      <c r="H41" s="51"/>
      <c r="I41" s="51"/>
      <c r="J41" s="51"/>
      <c r="K41" s="52"/>
      <c r="L41" s="53"/>
      <c r="M41" s="54"/>
      <c r="O41" s="33"/>
      <c r="P41" s="33"/>
      <c r="Q41" s="33"/>
      <c r="R41" s="33"/>
      <c r="S41" s="33"/>
      <c r="BA41" s="56">
        <f>IF(ISBLANK(F41),0,IF(E41="Excess (+)",ROUND(BA40+(BA40*F41),2),IF(E41="Less (-)",ROUND(BA40+(BA40*F41*(-1)),2),0)))</f>
        <v>0</v>
      </c>
      <c r="BB41" s="57">
        <f>ROUND(BA41,0)</f>
        <v>0</v>
      </c>
      <c r="BC41" s="32" t="str">
        <f>SpellNumber(L41,BB41)</f>
        <v> Zero Only</v>
      </c>
      <c r="IA41" s="58"/>
      <c r="IB41" s="58"/>
      <c r="IC41" s="58"/>
      <c r="ID41" s="58"/>
      <c r="IE41" s="58"/>
      <c r="IF41" s="59"/>
      <c r="IG41" s="59"/>
      <c r="IH41" s="59"/>
      <c r="II41" s="59"/>
    </row>
    <row r="42" spans="1:243" s="55" customFormat="1" ht="51" customHeight="1">
      <c r="A42" s="71" t="s">
        <v>38</v>
      </c>
      <c r="B42" s="41"/>
      <c r="C42" s="83" t="str">
        <f>SpellNumber($E$2,BA40)</f>
        <v>INR Zero Only</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IA42" s="58"/>
      <c r="IB42" s="58"/>
      <c r="IC42" s="58"/>
      <c r="ID42" s="58"/>
      <c r="IE42" s="58"/>
      <c r="IF42" s="59"/>
      <c r="IG42" s="59"/>
      <c r="IH42" s="59"/>
      <c r="II42" s="59"/>
    </row>
  </sheetData>
  <sheetProtection password="F5B2" sheet="1"/>
  <mergeCells count="8">
    <mergeCell ref="A9:BC9"/>
    <mergeCell ref="C42:BC42"/>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InputMessage="1" showErrorMessage="1" sqref="L37 L13 L14 L15 L16 L17 L18 L19 L20 L21 L22 L23 L24 L25 L26 L27 L28 L29 L30 L31 L32 L33 L34 L35 L36 L39 L38">
      <formula1>"INR"</formula1>
    </dataValidation>
    <dataValidation type="list" allowBlank="1" showErrorMessage="1" sqref="K13:K3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9">
      <formula1>0</formula1>
      <formula2>999999999999999</formula2>
    </dataValidation>
    <dataValidation allowBlank="1" showInputMessage="1" showErrorMessage="1" promptTitle="Units" prompt="Please enter Units in text" sqref="E13:E39"/>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Itemcode/Make" prompt="Please enter text" sqref="C13:C39">
      <formula1>0</formula1>
      <formula2>0</formula2>
    </dataValidation>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list" showErrorMessage="1" sqref="I13:I39">
      <formula1>"Excess(+),Less(-)"</formula1>
      <formula2>0</formula2>
    </dataValidation>
    <dataValidation allowBlank="1" showInputMessage="1" showErrorMessage="1" promptTitle="Addition / Deduction" prompt="Please Choose the correct One" sqref="J13:J3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F5B2"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2024-02-19T11:36:18Z</cp:lastPrinted>
  <dcterms:created xsi:type="dcterms:W3CDTF">2009-01-30T06:42:42Z</dcterms:created>
  <dcterms:modified xsi:type="dcterms:W3CDTF">2024-02-19T11:52:07Z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