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<sst xmlns="http://schemas.openxmlformats.org/spreadsheetml/2006/main" count="340" uniqueCount="95">
  <si>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</si>
  <si>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</si>
  <si>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</si>
  <si>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</si>
  <si>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</si>
  <si>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</si>
  <si>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</si>
  <si>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</si>
  <si>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</si>
  <si>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</si>
  <si>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</si>
  <si>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</si>
  <si>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</si>
  <si>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</si>
  <si>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</si>
  <si>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</si>
  <si>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</si>
  <si>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</si>
  <si>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</si>
  <si>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</si>
  <si>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</si>
  <si>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</si>
  <si>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</si>
  <si>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</si>
  <si>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</si>
  <si>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</si>
  <si>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</si>
  <si>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</si>
  <si>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</si>
  <si>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</si>
  <si>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</si>
  <si>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</si>
  <si>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</si>
  <si>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</si>
  <si>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</si>
  <si>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</si>
  <si>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</si>
  <si>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</si>
  <si>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</si>
  <si>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</si>
  <si>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</si>
  <si>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</si>
  <si>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</si>
  <si>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</si>
  <si>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Basic unit 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</si>
  <si>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</si>
  <si>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meter</t>
  </si>
  <si>
    <t>Name of Work:  Electrical works for Helium Plant near Physical Science Block at IISER, Thiruvananthapuram</t>
  </si>
  <si>
    <t>Wiring for light point/ fan point/ exhaust fan point/ call bell point with 1.5 sq.mm FRLS PVC insulated copper conductor single core cable in surface / recessed medium class PVC conduit, with modular switch, modular plate, suitable GI box and earthing the point with 1.5 sq.mm FRLS PVC insulated copper conductor single core cable etc. as required.</t>
  </si>
  <si>
    <t>Supplying and fixing suitable size GI box with modular plate and cover in front on surface or in recess, including providing and fixing 6 pin 5/6 &amp; 15/16 A modular socket outlet and 15/16 A modular switch, connections etc. as required.</t>
  </si>
  <si>
    <t>Wiring for light/ power plug with 2X4 sq. mm FRLS PVC insulated copper conductor single core cable in surface/ recessed steel conduit alongwith 1 No. 4 sq. mm FRLS PVC insulated copper conductor single core cable for loop earthing as required</t>
  </si>
  <si>
    <t>Wiring for circuit/ submain wiring alongwith earth wire with the following sizes of FRLS PVC insulated copper conductor, single core cable in surface/ recessed medium class PVC conduit as required</t>
  </si>
  <si>
    <t>2 X 2.5 sq. mm + 1 X 2.5 sq. mm earth wire</t>
  </si>
  <si>
    <t>4 X 2.5 sq. mm + 2 X 2.5 sq. mm earth wire</t>
  </si>
  <si>
    <t>2 X 6 sq. mm + 1 X 6 sq. mm earth wire</t>
  </si>
  <si>
    <t>4 X 6 sq. mm + 2 X 6 sq. mm earth wire</t>
  </si>
  <si>
    <t>Fixing following rating and breaking capacity and pole MCCB with thermomagnetic release and terminal spreaders in existing cubicle panel board including drilling holes in cubicle panel, making connections, etc. as required.
(MCCB will be supplied by dept on free of cost)</t>
  </si>
  <si>
    <t>160A TPN MCCB, 50kA</t>
  </si>
  <si>
    <t>Fixing of following ways surface/ recess mounting, vertical type, 415 V, TPN MCB distribution board of sheet steel, dust protected, duly powder painted, inclusive of 200 A tinned copper bus bar, common neutral link, earth bar, din bar for mounting MCBs (but without MCBs and incomer ) as required . (DBs will be issued by dept at free of cost)</t>
  </si>
  <si>
    <t>12 way (4 + 36), Double door</t>
  </si>
  <si>
    <t>4 way (4 + 12), Double door</t>
  </si>
  <si>
    <t>Supplying and fixing 5 A to 32 A rating, 240/415 V, 10 kA, "C" curve, miniature circuit breaker suitable for inductive load of following poles in the existing MCB DB complete with connections, testing and commissioning etc. as required</t>
  </si>
  <si>
    <t>Single pole</t>
  </si>
  <si>
    <t>Triple pole</t>
  </si>
  <si>
    <t>Triple pole and neutral(for AC)</t>
  </si>
  <si>
    <t xml:space="preserve">Supplying and fixing 160A rating with 25kA breaking capacity 4 pole MCCB with thermomagnetic release and terminal spreaders in suitable size enclosure with rotary handle operation, indication lamps for RYB, trip, ON and OFF including drilling holes in the enclosure,suitable spreader links making connections, etc. as required. </t>
  </si>
  <si>
    <t>Supplying and fixing following rating, double pole, (single phase and neutral), residual current circuit breaker (RCCB), having a sensitivity current 30 mA in the existing MCB DB
complete with connections, testing and commissioning etc. as
required.</t>
  </si>
  <si>
    <t>40A,2P,230V,</t>
  </si>
  <si>
    <t>25A,4P,415V</t>
  </si>
  <si>
    <t>40A,4P,415V</t>
  </si>
  <si>
    <t>Supplying and fixing following size sheet steel enclosure on surface/ recess on wall as required.</t>
  </si>
  <si>
    <t>Two way enclosure</t>
  </si>
  <si>
    <t>Four way enclosure</t>
  </si>
  <si>
    <t>Supplying and fixing TP sheet steel enclosure on surface/ recess along with 16/25/32 A 415 V "C" curve TP MCB complete with connections, testing and commissioning etc. as required) (for split AC)</t>
  </si>
  <si>
    <t>Supply of one number XLPE/PVC power FRLS insulated cable of 1.1 kV grade of following size as required.</t>
  </si>
  <si>
    <t>4C x 16 sqmm XLPE Aluminium armoured cable(for AC)</t>
  </si>
  <si>
    <t>4C x  120sqmm XLPE Aluminium armoured cable(For Helium plant UPS)</t>
  </si>
  <si>
    <t>4C x 70sqmm PVC insulated Copper unramoured cable</t>
  </si>
  <si>
    <t>Laying and fixing of one number PVC insulated and PVC sheathed / XLPE power cable of 1.1 KV grade of following size on wall surface as required</t>
  </si>
  <si>
    <t>Upto 35 sq. mm (clamped with 1mm thick saddle)</t>
  </si>
  <si>
    <t>Above 95 sq. mm and upto 185 sq. mm (clamped with 25/40x3mm MS flat clamp)</t>
  </si>
  <si>
    <t>Supplying and making end termination with brass compression gland and aluminium lugs for following size of PVC insulated and PVC sheathed / XLPE aluminium conductor cable of 1.1 KV 
grade as required.</t>
  </si>
  <si>
    <t>Providing and fixing 4.00 mm dia copper wire on surface or in recess for loop earthing along with existing surface/ recessed conduit/ submain wiring/ cable as required.</t>
  </si>
  <si>
    <t>Providing and fixing 25 mm X 5 mm copper strip on surface or in recess for connections etc. as required</t>
  </si>
  <si>
    <t>3.0TR Hi-Wall type split AC (BEE - 5 Star rated)</t>
  </si>
  <si>
    <t>point</t>
  </si>
  <si>
    <t>each</t>
  </si>
  <si>
    <t>metre</t>
  </si>
  <si>
    <t>4C X 16 sq. mm (28mm)</t>
  </si>
  <si>
    <t xml:space="preserve">4C X 120 sq. mm </t>
  </si>
  <si>
    <t>Supply, Installation, testing and commissioning of following LED light fittings, complete with all fixing accessories etc. directly on ceiling upto 6mtr height/ wall, including necessary connections earthing etc. as required.
(Make: Crompton/Philips/Wipro/</t>
  </si>
  <si>
    <t>65/70W High bay light</t>
  </si>
  <si>
    <t xml:space="preserve">36/40W 2 x 2 recessed type  light </t>
  </si>
  <si>
    <t>Supply,Installation, testing and commissioning of  Inverter type Hi-Wall Split Air Conditioning units of following capacities (with copper condensor &amp; evaporator coil) filled with eco friendly refrigerant gas and powder coated Outdoor unit mounting stand, cabling, drain piping, refrigerant topup (if required) all complete as required and as directed by the Engineer In Charge.
Make: Bluestar/Voltas/Hitachi/Carrier/Panasonic)</t>
  </si>
  <si>
    <t>Supply, Installation, testing and commissioning of following LED light fittings, complete with all fixing accessories etc. directly on ceiling upto 6mtr height/ wall, including necessary connections earthing etc. as required.
(Make:Crompton/Philips/Wipro/Osram/Havells/Polycab/Bajaj)</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</si>
</sst>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0"/>
    <numFmt numFmtId="180" formatCode="0.0"/>
  </numFmts>
  <fonts count="63">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1"/>
      <name val="Book Antiqua"/>
      <family val="1"/>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theme="2" tint="-0.4999699890613556"/>
      </left>
      <right style="thin">
        <color theme="2" tint="-0.4999699890613556"/>
      </right>
      <top style="thin">
        <color theme="2" tint="-0.4999699890613556"/>
      </top>
      <bottom style="thin">
        <color theme="2" tint="-0.4999699890613556"/>
      </bottom>
    </border>
    <border>
      <left style="thin"/>
      <right style="thin"/>
      <top style="thin"/>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5">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17" fillId="0" borderId="12" xfId="58" applyNumberFormat="1" applyFont="1" applyFill="1" applyBorder="1" applyAlignment="1">
      <alignment horizontal="left" wrapText="1" readingOrder="1"/>
      <protection/>
    </xf>
    <xf numFmtId="0" fontId="5" fillId="0" borderId="12" xfId="56" applyNumberFormat="1" applyFont="1" applyFill="1" applyBorder="1" applyAlignment="1">
      <alignment horizontal="left" vertical="top"/>
      <protection/>
    </xf>
    <xf numFmtId="0" fontId="9" fillId="0" borderId="12" xfId="56" applyNumberFormat="1" applyFont="1" applyFill="1" applyBorder="1" applyAlignment="1" applyProtection="1">
      <alignment horizontal="righ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2" fontId="9" fillId="0" borderId="13" xfId="58" applyNumberFormat="1" applyFont="1" applyFill="1" applyBorder="1" applyAlignment="1">
      <alignment horizontal="right" vertical="top"/>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0" fontId="9" fillId="0" borderId="12" xfId="58" applyNumberFormat="1" applyFont="1" applyFill="1" applyBorder="1" applyAlignment="1">
      <alignment horizontal="left" vertical="top"/>
      <protection/>
    </xf>
    <xf numFmtId="0" fontId="9" fillId="0" borderId="10" xfId="58" applyNumberFormat="1" applyFont="1" applyFill="1" applyBorder="1" applyAlignment="1">
      <alignment horizontal="left" vertical="top"/>
      <protection/>
    </xf>
    <xf numFmtId="0" fontId="5" fillId="0" borderId="14" xfId="58" applyNumberFormat="1" applyFont="1" applyFill="1" applyBorder="1" applyAlignment="1">
      <alignment vertical="top"/>
      <protection/>
    </xf>
    <xf numFmtId="0" fontId="5" fillId="0" borderId="15" xfId="58" applyNumberFormat="1" applyFont="1" applyFill="1" applyBorder="1" applyAlignment="1">
      <alignment vertical="top"/>
      <protection/>
    </xf>
    <xf numFmtId="0" fontId="18" fillId="0" borderId="16" xfId="58" applyNumberFormat="1" applyFont="1" applyFill="1" applyBorder="1" applyAlignment="1">
      <alignment vertical="top"/>
      <protection/>
    </xf>
    <xf numFmtId="0" fontId="5" fillId="0" borderId="16" xfId="58" applyNumberFormat="1" applyFont="1" applyFill="1" applyBorder="1" applyAlignment="1">
      <alignment vertical="top"/>
      <protection/>
    </xf>
    <xf numFmtId="179" fontId="5" fillId="0" borderId="0" xfId="56" applyNumberFormat="1" applyFont="1" applyFill="1" applyAlignment="1">
      <alignment vertical="top"/>
      <protection/>
    </xf>
    <xf numFmtId="2" fontId="18" fillId="0" borderId="12" xfId="58" applyNumberFormat="1" applyFont="1" applyFill="1" applyBorder="1" applyAlignment="1">
      <alignment vertical="top"/>
      <protection/>
    </xf>
    <xf numFmtId="0" fontId="9" fillId="33" borderId="10" xfId="58" applyNumberFormat="1" applyFont="1" applyFill="1" applyBorder="1" applyAlignment="1">
      <alignment horizontal="left" vertical="top"/>
      <protection/>
    </xf>
    <xf numFmtId="0" fontId="9" fillId="0" borderId="16" xfId="58" applyNumberFormat="1" applyFont="1" applyFill="1" applyBorder="1" applyAlignment="1">
      <alignment horizontal="left" vertical="top"/>
      <protection/>
    </xf>
    <xf numFmtId="0" fontId="19" fillId="0" borderId="14" xfId="56" applyNumberFormat="1" applyFont="1" applyFill="1" applyBorder="1" applyAlignment="1" applyProtection="1">
      <alignment vertical="top"/>
      <protection/>
    </xf>
    <xf numFmtId="0" fontId="20" fillId="0" borderId="11" xfId="58" applyNumberFormat="1" applyFont="1" applyFill="1" applyBorder="1" applyAlignment="1" applyProtection="1">
      <alignment vertical="center" wrapText="1"/>
      <protection locked="0"/>
    </xf>
    <xf numFmtId="0" fontId="19"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4" applyNumberFormat="1" applyFont="1" applyFill="1" applyBorder="1" applyAlignment="1" applyProtection="1">
      <alignment vertical="center" wrapText="1"/>
      <protection locked="0"/>
    </xf>
    <xf numFmtId="0" fontId="20"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3" fillId="0" borderId="17" xfId="58" applyNumberFormat="1" applyFont="1" applyFill="1" applyBorder="1" applyAlignment="1">
      <alignment horizontal="right" vertical="top"/>
      <protection/>
    </xf>
    <xf numFmtId="179" fontId="18" fillId="0" borderId="18"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1" fillId="34" borderId="11" xfId="58" applyNumberFormat="1" applyFont="1" applyFill="1" applyBorder="1" applyAlignment="1" applyProtection="1">
      <alignment vertical="center" wrapText="1"/>
      <protection locked="0"/>
    </xf>
    <xf numFmtId="10" fontId="22" fillId="34" borderId="11" xfId="64" applyNumberFormat="1" applyFont="1" applyFill="1" applyBorder="1" applyAlignment="1" applyProtection="1">
      <alignment horizontal="center" vertical="center"/>
      <protection/>
    </xf>
    <xf numFmtId="0" fontId="25" fillId="0" borderId="19" xfId="0" applyFont="1" applyFill="1" applyBorder="1" applyAlignment="1">
      <alignment horizontal="center" vertical="center"/>
    </xf>
    <xf numFmtId="0" fontId="7" fillId="0" borderId="0" xfId="56" applyNumberFormat="1" applyFont="1" applyFill="1" applyAlignment="1">
      <alignment vertical="top" wrapText="1"/>
      <protection/>
    </xf>
    <xf numFmtId="0" fontId="61" fillId="0" borderId="20" xfId="57" applyNumberFormat="1" applyFont="1" applyFill="1" applyBorder="1" applyAlignment="1">
      <alignment vertical="top" wrapText="1"/>
      <protection/>
    </xf>
    <xf numFmtId="0" fontId="26" fillId="0" borderId="19" xfId="0" applyFont="1" applyFill="1" applyBorder="1" applyAlignment="1">
      <alignment horizontal="center" vertical="center"/>
    </xf>
    <xf numFmtId="0" fontId="62" fillId="0" borderId="14" xfId="58" applyNumberFormat="1" applyFont="1" applyFill="1" applyBorder="1" applyAlignment="1">
      <alignment horizontal="center" vertical="top" wrapText="1"/>
      <protection/>
    </xf>
    <xf numFmtId="2" fontId="9" fillId="0" borderId="13" xfId="58" applyNumberFormat="1" applyFont="1" applyFill="1" applyBorder="1" applyAlignment="1">
      <alignment horizontal="right" vertical="center"/>
      <protection/>
    </xf>
    <xf numFmtId="0" fontId="5" fillId="0" borderId="12" xfId="58" applyNumberFormat="1" applyFont="1" applyFill="1" applyBorder="1" applyAlignment="1">
      <alignment vertical="center" wrapText="1"/>
      <protection/>
    </xf>
    <xf numFmtId="2" fontId="9" fillId="34" borderId="12" xfId="56" applyNumberFormat="1" applyFont="1" applyFill="1" applyBorder="1" applyAlignment="1" applyProtection="1">
      <alignment horizontal="right" vertical="center"/>
      <protection locked="0"/>
    </xf>
    <xf numFmtId="2" fontId="9" fillId="0" borderId="12" xfId="56" applyNumberFormat="1" applyFont="1" applyFill="1" applyBorder="1" applyAlignment="1" applyProtection="1">
      <alignment horizontal="right" vertical="center"/>
      <protection locked="0"/>
    </xf>
    <xf numFmtId="2" fontId="9" fillId="0" borderId="11" xfId="56" applyNumberFormat="1" applyFont="1" applyFill="1" applyBorder="1" applyAlignment="1" applyProtection="1">
      <alignment horizontal="center" vertical="center" wrapText="1"/>
      <protection/>
    </xf>
    <xf numFmtId="2" fontId="9" fillId="0" borderId="11" xfId="56" applyNumberFormat="1" applyFont="1" applyFill="1" applyBorder="1" applyAlignment="1">
      <alignment horizontal="center" vertical="center" wrapText="1"/>
      <protection/>
    </xf>
    <xf numFmtId="2" fontId="9" fillId="0" borderId="12" xfId="56" applyNumberFormat="1" applyFont="1" applyFill="1" applyBorder="1" applyAlignment="1">
      <alignment horizontal="center" vertical="center" wrapText="1"/>
      <protection/>
    </xf>
    <xf numFmtId="180" fontId="25" fillId="0" borderId="19" xfId="0" applyNumberFormat="1" applyFont="1" applyFill="1" applyBorder="1" applyAlignment="1">
      <alignment horizontal="center" vertical="center"/>
    </xf>
    <xf numFmtId="1" fontId="26" fillId="0" borderId="19" xfId="0" applyNumberFormat="1" applyFont="1" applyFill="1" applyBorder="1" applyAlignment="1">
      <alignment horizontal="center" vertical="center"/>
    </xf>
    <xf numFmtId="1" fontId="5" fillId="0" borderId="12" xfId="58" applyNumberFormat="1" applyFont="1" applyFill="1" applyBorder="1" applyAlignment="1">
      <alignment vertical="top"/>
      <protection/>
    </xf>
    <xf numFmtId="2" fontId="5" fillId="0" borderId="12" xfId="58" applyNumberFormat="1" applyFont="1" applyFill="1" applyBorder="1" applyAlignment="1">
      <alignment horizontal="right" vertical="center"/>
      <protection/>
    </xf>
    <xf numFmtId="0" fontId="5" fillId="0" borderId="12" xfId="56" applyNumberFormat="1" applyFont="1" applyFill="1" applyBorder="1" applyAlignment="1" applyProtection="1">
      <alignment vertical="center"/>
      <protection/>
    </xf>
    <xf numFmtId="0" fontId="9" fillId="0" borderId="21" xfId="56" applyNumberFormat="1" applyFont="1" applyFill="1" applyBorder="1" applyAlignment="1" applyProtection="1">
      <alignment horizontal="right" vertical="center"/>
      <protection locked="0"/>
    </xf>
    <xf numFmtId="0" fontId="9" fillId="0" borderId="22" xfId="56" applyNumberFormat="1" applyFont="1" applyFill="1" applyBorder="1" applyAlignment="1" applyProtection="1">
      <alignment horizontal="center" vertical="center" wrapText="1"/>
      <protection/>
    </xf>
    <xf numFmtId="0" fontId="9" fillId="0" borderId="22" xfId="56" applyNumberFormat="1" applyFont="1" applyFill="1" applyBorder="1" applyAlignment="1">
      <alignment horizontal="center" vertical="center" wrapText="1"/>
      <protection/>
    </xf>
    <xf numFmtId="0" fontId="9" fillId="0" borderId="12" xfId="56" applyNumberFormat="1" applyFont="1" applyFill="1" applyBorder="1" applyAlignment="1">
      <alignment horizontal="center" vertical="center" wrapText="1"/>
      <protection/>
    </xf>
    <xf numFmtId="1" fontId="26" fillId="0" borderId="19" xfId="0" applyNumberFormat="1" applyFont="1" applyFill="1" applyBorder="1" applyAlignment="1">
      <alignment horizontal="justify" vertical="center" wrapText="1"/>
    </xf>
    <xf numFmtId="1" fontId="26" fillId="0" borderId="19" xfId="0" applyNumberFormat="1" applyFont="1" applyFill="1" applyBorder="1" applyAlignment="1">
      <alignment horizontal="justify" vertical="top" wrapText="1"/>
    </xf>
    <xf numFmtId="0" fontId="14" fillId="0" borderId="12" xfId="56" applyNumberFormat="1" applyFont="1" applyFill="1" applyBorder="1" applyAlignment="1">
      <alignment horizontal="center" vertical="center" wrapText="1"/>
      <protection/>
    </xf>
    <xf numFmtId="0" fontId="18" fillId="0" borderId="12" xfId="58" applyNumberFormat="1" applyFont="1" applyFill="1" applyBorder="1" applyAlignment="1">
      <alignment horizontal="center" vertical="top"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58"/>
  <sheetViews>
    <sheetView showGridLines="0" zoomScale="80" zoomScaleNormal="80" zoomScalePageLayoutView="0" workbookViewId="0" topLeftCell="A1">
      <selection activeCell="B8" sqref="B8:BC8"/>
    </sheetView>
  </sheetViews>
  <sheetFormatPr defaultColWidth="9.140625" defaultRowHeight="15"/>
  <cols>
    <col min="1" max="1" width="14.28125" style="1" customWidth="1"/>
    <col min="2" max="2" width="65.00390625" style="1" customWidth="1"/>
    <col min="3" max="3" width="10.140625" style="1" hidden="1" customWidth="1"/>
    <col min="4" max="4" width="14.57421875" style="1"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9" t="str">
        <f>B2&amp;" BoQ"</f>
        <v>Item Rate BoQ</v>
      </c>
      <c r="B1" s="89"/>
      <c r="C1" s="89"/>
      <c r="D1" s="89"/>
      <c r="E1" s="89"/>
      <c r="F1" s="89"/>
      <c r="G1" s="89"/>
      <c r="H1" s="89"/>
      <c r="I1" s="89"/>
      <c r="J1" s="89"/>
      <c r="K1" s="89"/>
      <c r="L1" s="89"/>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90" t="s">
        <v>45</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A4" s="13"/>
      <c r="IB4" s="13"/>
      <c r="IC4" s="13"/>
      <c r="ID4" s="13"/>
      <c r="IE4" s="13"/>
      <c r="IF4" s="14"/>
      <c r="IG4" s="14"/>
      <c r="IH4" s="14"/>
      <c r="II4" s="14"/>
    </row>
    <row r="5" spans="1:243" s="12" customFormat="1" ht="30.75" customHeight="1">
      <c r="A5" s="90" t="s">
        <v>47</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A5" s="13"/>
      <c r="IB5" s="13"/>
      <c r="IC5" s="13"/>
      <c r="ID5" s="13"/>
      <c r="IE5" s="13"/>
      <c r="IF5" s="14"/>
      <c r="IG5" s="14"/>
      <c r="IH5" s="14"/>
      <c r="II5" s="14"/>
    </row>
    <row r="6" spans="1:243" s="12" customFormat="1" ht="30.75" customHeight="1">
      <c r="A6" s="90" t="s">
        <v>43</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A6" s="13"/>
      <c r="IB6" s="13"/>
      <c r="IC6" s="13"/>
      <c r="ID6" s="13"/>
      <c r="IE6" s="13"/>
      <c r="IF6" s="14"/>
      <c r="IG6" s="14"/>
      <c r="IH6" s="14"/>
      <c r="II6" s="14"/>
    </row>
    <row r="7" spans="1:243" s="12" customFormat="1" ht="29.25" customHeight="1" hidden="1">
      <c r="A7" s="91" t="s">
        <v>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A7" s="13"/>
      <c r="IB7" s="13"/>
      <c r="IC7" s="13"/>
      <c r="ID7" s="13"/>
      <c r="IE7" s="13"/>
      <c r="IF7" s="14"/>
      <c r="IG7" s="14"/>
      <c r="IH7" s="14"/>
      <c r="II7" s="14"/>
    </row>
    <row r="8" spans="1:243" s="16" customFormat="1" ht="76.5" customHeight="1">
      <c r="A8" s="15" t="s">
        <v>40</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IA8" s="17"/>
      <c r="IB8" s="17"/>
      <c r="IC8" s="17"/>
      <c r="ID8" s="17"/>
      <c r="IE8" s="17"/>
      <c r="IF8" s="18"/>
      <c r="IG8" s="18"/>
      <c r="IH8" s="18"/>
      <c r="II8" s="18"/>
    </row>
    <row r="9" spans="1:243" s="19" customFormat="1" ht="61.5" customHeight="1">
      <c r="A9" s="87" t="s">
        <v>8</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IA9" s="20"/>
      <c r="IB9" s="20"/>
      <c r="IC9" s="20"/>
      <c r="ID9" s="20"/>
      <c r="IE9" s="20"/>
      <c r="IF9" s="21"/>
      <c r="IG9" s="21"/>
      <c r="IH9" s="21"/>
      <c r="II9" s="21"/>
    </row>
    <row r="10" spans="1:243" s="23" customFormat="1" ht="18.7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79.5" customHeight="1">
      <c r="A11" s="22" t="s">
        <v>15</v>
      </c>
      <c r="B11" s="22" t="s">
        <v>16</v>
      </c>
      <c r="C11" s="22" t="s">
        <v>17</v>
      </c>
      <c r="D11" s="22" t="s">
        <v>18</v>
      </c>
      <c r="E11" s="22" t="s">
        <v>19</v>
      </c>
      <c r="F11" s="22" t="s">
        <v>41</v>
      </c>
      <c r="G11" s="22"/>
      <c r="H11" s="22"/>
      <c r="I11" s="22" t="s">
        <v>20</v>
      </c>
      <c r="J11" s="22" t="s">
        <v>21</v>
      </c>
      <c r="K11" s="22" t="s">
        <v>22</v>
      </c>
      <c r="L11" s="22" t="s">
        <v>23</v>
      </c>
      <c r="M11" s="6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6"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6" customFormat="1" ht="110.25">
      <c r="A13" s="76">
        <v>1</v>
      </c>
      <c r="B13" s="86" t="s">
        <v>48</v>
      </c>
      <c r="C13" s="28"/>
      <c r="D13" s="77">
        <v>12</v>
      </c>
      <c r="E13" s="64" t="s">
        <v>85</v>
      </c>
      <c r="F13" s="79">
        <v>1380</v>
      </c>
      <c r="G13" s="39"/>
      <c r="H13" s="39"/>
      <c r="I13" s="31" t="s">
        <v>33</v>
      </c>
      <c r="J13" s="32">
        <f>IF(I13="Less(-)",-1,1)</f>
        <v>1</v>
      </c>
      <c r="K13" s="33" t="s">
        <v>34</v>
      </c>
      <c r="L13" s="33" t="s">
        <v>4</v>
      </c>
      <c r="M13" s="71"/>
      <c r="N13" s="72"/>
      <c r="O13" s="72"/>
      <c r="P13" s="73"/>
      <c r="Q13" s="72"/>
      <c r="R13" s="72"/>
      <c r="S13" s="74"/>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69">
        <f>total_amount_ba($B$2,$D$2,D13,F13,J13,K13,M13)</f>
        <v>0</v>
      </c>
      <c r="BB13" s="34">
        <f>BA13+SUM(N13:AZ13)</f>
        <v>0</v>
      </c>
      <c r="BC13" s="70" t="str">
        <f>SpellNumber(L13,BB13)</f>
        <v>INR Zero Only</v>
      </c>
      <c r="IA13" s="37">
        <v>1</v>
      </c>
      <c r="IB13" s="65" t="s">
        <v>48</v>
      </c>
      <c r="IC13" s="37"/>
      <c r="ID13" s="37">
        <v>12</v>
      </c>
      <c r="IE13" s="37" t="s">
        <v>85</v>
      </c>
      <c r="IF13" s="38"/>
      <c r="IG13" s="38"/>
      <c r="IH13" s="38"/>
      <c r="II13" s="38"/>
    </row>
    <row r="14" spans="1:243" s="36" customFormat="1" ht="78.75">
      <c r="A14" s="76">
        <v>2</v>
      </c>
      <c r="B14" s="86" t="s">
        <v>49</v>
      </c>
      <c r="C14" s="28"/>
      <c r="D14" s="77">
        <v>4</v>
      </c>
      <c r="E14" s="64" t="s">
        <v>86</v>
      </c>
      <c r="F14" s="79">
        <v>690</v>
      </c>
      <c r="G14" s="39"/>
      <c r="H14" s="39"/>
      <c r="I14" s="31" t="s">
        <v>33</v>
      </c>
      <c r="J14" s="32">
        <f>IF(I14="Less(-)",-1,1)</f>
        <v>1</v>
      </c>
      <c r="K14" s="33" t="s">
        <v>34</v>
      </c>
      <c r="L14" s="33" t="s">
        <v>4</v>
      </c>
      <c r="M14" s="71"/>
      <c r="N14" s="72"/>
      <c r="O14" s="72"/>
      <c r="P14" s="73"/>
      <c r="Q14" s="72"/>
      <c r="R14" s="72"/>
      <c r="S14" s="74"/>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69">
        <f>total_amount_ba($B$2,$D$2,D14,F14,J14,K14,M14)</f>
        <v>0</v>
      </c>
      <c r="BB14" s="34">
        <f>BA14+SUM(N14:AZ14)</f>
        <v>0</v>
      </c>
      <c r="BC14" s="70" t="str">
        <f>SpellNumber(L14,BB14)</f>
        <v>INR Zero Only</v>
      </c>
      <c r="IA14" s="37">
        <v>2</v>
      </c>
      <c r="IB14" s="65" t="s">
        <v>49</v>
      </c>
      <c r="IC14" s="37"/>
      <c r="ID14" s="37">
        <v>4</v>
      </c>
      <c r="IE14" s="37" t="s">
        <v>86</v>
      </c>
      <c r="IF14" s="38"/>
      <c r="IG14" s="38"/>
      <c r="IH14" s="38"/>
      <c r="II14" s="38"/>
    </row>
    <row r="15" spans="1:243" s="36" customFormat="1" ht="78.75">
      <c r="A15" s="76">
        <v>3</v>
      </c>
      <c r="B15" s="86" t="s">
        <v>50</v>
      </c>
      <c r="C15" s="28"/>
      <c r="D15" s="77">
        <v>50</v>
      </c>
      <c r="E15" s="64" t="s">
        <v>87</v>
      </c>
      <c r="F15" s="79">
        <v>279</v>
      </c>
      <c r="G15" s="39"/>
      <c r="H15" s="39"/>
      <c r="I15" s="31" t="s">
        <v>33</v>
      </c>
      <c r="J15" s="32">
        <f>IF(I15="Less(-)",-1,1)</f>
        <v>1</v>
      </c>
      <c r="K15" s="33" t="s">
        <v>34</v>
      </c>
      <c r="L15" s="33" t="s">
        <v>4</v>
      </c>
      <c r="M15" s="71"/>
      <c r="N15" s="72"/>
      <c r="O15" s="72"/>
      <c r="P15" s="73"/>
      <c r="Q15" s="72"/>
      <c r="R15" s="72"/>
      <c r="S15" s="74"/>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69">
        <f>total_amount_ba($B$2,$D$2,D15,F15,J15,K15,M15)</f>
        <v>0</v>
      </c>
      <c r="BB15" s="34">
        <f>BA15+SUM(N15:AZ15)</f>
        <v>0</v>
      </c>
      <c r="BC15" s="70" t="str">
        <f>SpellNumber(L15,BB15)</f>
        <v>INR Zero Only</v>
      </c>
      <c r="IA15" s="37">
        <v>3</v>
      </c>
      <c r="IB15" s="65" t="s">
        <v>50</v>
      </c>
      <c r="IC15" s="37"/>
      <c r="ID15" s="37">
        <v>50</v>
      </c>
      <c r="IE15" s="37" t="s">
        <v>87</v>
      </c>
      <c r="IF15" s="38"/>
      <c r="IG15" s="38"/>
      <c r="IH15" s="38"/>
      <c r="II15" s="38"/>
    </row>
    <row r="16" spans="1:243" s="36" customFormat="1" ht="63">
      <c r="A16" s="76">
        <v>4</v>
      </c>
      <c r="B16" s="86" t="s">
        <v>51</v>
      </c>
      <c r="C16" s="28"/>
      <c r="D16" s="78"/>
      <c r="E16" s="29"/>
      <c r="F16" s="79"/>
      <c r="G16" s="30"/>
      <c r="H16" s="30"/>
      <c r="I16" s="31"/>
      <c r="J16" s="32"/>
      <c r="K16" s="33"/>
      <c r="L16" s="33"/>
      <c r="M16" s="80"/>
      <c r="N16" s="81"/>
      <c r="O16" s="81"/>
      <c r="P16" s="82"/>
      <c r="Q16" s="81"/>
      <c r="R16" s="81"/>
      <c r="S16" s="83"/>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69"/>
      <c r="BB16" s="34"/>
      <c r="BC16" s="35"/>
      <c r="IA16" s="37">
        <v>4</v>
      </c>
      <c r="IB16" s="65" t="s">
        <v>51</v>
      </c>
      <c r="IC16" s="37"/>
      <c r="ID16" s="37"/>
      <c r="IE16" s="37"/>
      <c r="IF16" s="38"/>
      <c r="IG16" s="38"/>
      <c r="IH16" s="38"/>
      <c r="II16" s="38"/>
    </row>
    <row r="17" spans="1:243" s="36" customFormat="1" ht="16.5">
      <c r="A17" s="76">
        <v>4.1</v>
      </c>
      <c r="B17" s="86" t="s">
        <v>52</v>
      </c>
      <c r="C17" s="28"/>
      <c r="D17" s="77">
        <v>40</v>
      </c>
      <c r="E17" s="64" t="s">
        <v>87</v>
      </c>
      <c r="F17" s="79">
        <v>233</v>
      </c>
      <c r="G17" s="39"/>
      <c r="H17" s="39"/>
      <c r="I17" s="31" t="s">
        <v>33</v>
      </c>
      <c r="J17" s="32">
        <f aca="true" t="shared" si="0" ref="J17:J25">IF(I17="Less(-)",-1,1)</f>
        <v>1</v>
      </c>
      <c r="K17" s="33" t="s">
        <v>34</v>
      </c>
      <c r="L17" s="33" t="s">
        <v>4</v>
      </c>
      <c r="M17" s="71"/>
      <c r="N17" s="72"/>
      <c r="O17" s="72"/>
      <c r="P17" s="73"/>
      <c r="Q17" s="72"/>
      <c r="R17" s="72"/>
      <c r="S17" s="74"/>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69">
        <f aca="true" t="shared" si="1" ref="BA17:BA25">total_amount_ba($B$2,$D$2,D17,F17,J17,K17,M17)</f>
        <v>0</v>
      </c>
      <c r="BB17" s="34">
        <f aca="true" t="shared" si="2" ref="BB17:BB25">BA17+SUM(N17:AZ17)</f>
        <v>0</v>
      </c>
      <c r="BC17" s="70" t="str">
        <f aca="true" t="shared" si="3" ref="BC17:BC25">SpellNumber(L17,BB17)</f>
        <v>INR Zero Only</v>
      </c>
      <c r="IA17" s="37">
        <v>4.1</v>
      </c>
      <c r="IB17" s="65" t="s">
        <v>52</v>
      </c>
      <c r="IC17" s="37"/>
      <c r="ID17" s="37">
        <v>40</v>
      </c>
      <c r="IE17" s="37" t="s">
        <v>87</v>
      </c>
      <c r="IF17" s="38"/>
      <c r="IG17" s="38"/>
      <c r="IH17" s="38"/>
      <c r="II17" s="38"/>
    </row>
    <row r="18" spans="1:243" s="36" customFormat="1" ht="16.5">
      <c r="A18" s="76">
        <v>4.2</v>
      </c>
      <c r="B18" s="86" t="s">
        <v>53</v>
      </c>
      <c r="C18" s="28"/>
      <c r="D18" s="77">
        <v>20</v>
      </c>
      <c r="E18" s="64" t="s">
        <v>87</v>
      </c>
      <c r="F18" s="79">
        <v>325</v>
      </c>
      <c r="G18" s="39"/>
      <c r="H18" s="39"/>
      <c r="I18" s="31" t="s">
        <v>33</v>
      </c>
      <c r="J18" s="32">
        <f t="shared" si="0"/>
        <v>1</v>
      </c>
      <c r="K18" s="33" t="s">
        <v>34</v>
      </c>
      <c r="L18" s="33" t="s">
        <v>4</v>
      </c>
      <c r="M18" s="71"/>
      <c r="N18" s="72"/>
      <c r="O18" s="72"/>
      <c r="P18" s="73"/>
      <c r="Q18" s="72"/>
      <c r="R18" s="72"/>
      <c r="S18" s="74"/>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69">
        <f t="shared" si="1"/>
        <v>0</v>
      </c>
      <c r="BB18" s="34">
        <f t="shared" si="2"/>
        <v>0</v>
      </c>
      <c r="BC18" s="70" t="str">
        <f t="shared" si="3"/>
        <v>INR Zero Only</v>
      </c>
      <c r="IA18" s="37">
        <v>4.2</v>
      </c>
      <c r="IB18" s="65" t="s">
        <v>53</v>
      </c>
      <c r="IC18" s="37"/>
      <c r="ID18" s="37">
        <v>20</v>
      </c>
      <c r="IE18" s="37" t="s">
        <v>87</v>
      </c>
      <c r="IF18" s="38"/>
      <c r="IG18" s="38"/>
      <c r="IH18" s="38"/>
      <c r="II18" s="38"/>
    </row>
    <row r="19" spans="1:243" s="36" customFormat="1" ht="16.5">
      <c r="A19" s="76">
        <v>4.3</v>
      </c>
      <c r="B19" s="86" t="s">
        <v>54</v>
      </c>
      <c r="C19" s="28"/>
      <c r="D19" s="77">
        <v>30</v>
      </c>
      <c r="E19" s="64" t="s">
        <v>87</v>
      </c>
      <c r="F19" s="79">
        <v>347</v>
      </c>
      <c r="G19" s="39"/>
      <c r="H19" s="39"/>
      <c r="I19" s="31" t="s">
        <v>33</v>
      </c>
      <c r="J19" s="32">
        <f>IF(I19="Less(-)",-1,1)</f>
        <v>1</v>
      </c>
      <c r="K19" s="33" t="s">
        <v>34</v>
      </c>
      <c r="L19" s="33" t="s">
        <v>4</v>
      </c>
      <c r="M19" s="71"/>
      <c r="N19" s="72"/>
      <c r="O19" s="72"/>
      <c r="P19" s="73"/>
      <c r="Q19" s="72"/>
      <c r="R19" s="72"/>
      <c r="S19" s="74"/>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69">
        <f>total_amount_ba($B$2,$D$2,D19,F19,J19,K19,M19)</f>
        <v>0</v>
      </c>
      <c r="BB19" s="34">
        <f>BA19+SUM(N19:AZ19)</f>
        <v>0</v>
      </c>
      <c r="BC19" s="70" t="str">
        <f>SpellNumber(L19,BB19)</f>
        <v>INR Zero Only</v>
      </c>
      <c r="IA19" s="37">
        <v>4.3</v>
      </c>
      <c r="IB19" s="65" t="s">
        <v>54</v>
      </c>
      <c r="IC19" s="37"/>
      <c r="ID19" s="37">
        <v>30</v>
      </c>
      <c r="IE19" s="37" t="s">
        <v>87</v>
      </c>
      <c r="IF19" s="38"/>
      <c r="IG19" s="38"/>
      <c r="IH19" s="38"/>
      <c r="II19" s="38"/>
    </row>
    <row r="20" spans="1:243" s="36" customFormat="1" ht="16.5">
      <c r="A20" s="76">
        <v>4.4</v>
      </c>
      <c r="B20" s="86" t="s">
        <v>55</v>
      </c>
      <c r="C20" s="28"/>
      <c r="D20" s="77">
        <v>90</v>
      </c>
      <c r="E20" s="64" t="s">
        <v>87</v>
      </c>
      <c r="F20" s="79">
        <v>549</v>
      </c>
      <c r="G20" s="39"/>
      <c r="H20" s="39"/>
      <c r="I20" s="31" t="s">
        <v>33</v>
      </c>
      <c r="J20" s="32">
        <f t="shared" si="0"/>
        <v>1</v>
      </c>
      <c r="K20" s="33" t="s">
        <v>34</v>
      </c>
      <c r="L20" s="33" t="s">
        <v>4</v>
      </c>
      <c r="M20" s="71"/>
      <c r="N20" s="72"/>
      <c r="O20" s="72"/>
      <c r="P20" s="73"/>
      <c r="Q20" s="72"/>
      <c r="R20" s="72"/>
      <c r="S20" s="74"/>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69">
        <f t="shared" si="1"/>
        <v>0</v>
      </c>
      <c r="BB20" s="34">
        <f t="shared" si="2"/>
        <v>0</v>
      </c>
      <c r="BC20" s="70" t="str">
        <f t="shared" si="3"/>
        <v>INR Zero Only</v>
      </c>
      <c r="IA20" s="37">
        <v>4.4</v>
      </c>
      <c r="IB20" s="65" t="s">
        <v>55</v>
      </c>
      <c r="IC20" s="37"/>
      <c r="ID20" s="37">
        <v>90</v>
      </c>
      <c r="IE20" s="37" t="s">
        <v>87</v>
      </c>
      <c r="IF20" s="38"/>
      <c r="IG20" s="38"/>
      <c r="IH20" s="38"/>
      <c r="II20" s="38"/>
    </row>
    <row r="21" spans="1:243" s="36" customFormat="1" ht="78.75">
      <c r="A21" s="76">
        <v>5</v>
      </c>
      <c r="B21" s="86" t="s">
        <v>56</v>
      </c>
      <c r="C21" s="28"/>
      <c r="D21" s="78"/>
      <c r="E21" s="29"/>
      <c r="F21" s="79"/>
      <c r="G21" s="30"/>
      <c r="H21" s="30"/>
      <c r="I21" s="31"/>
      <c r="J21" s="32"/>
      <c r="K21" s="33"/>
      <c r="L21" s="33"/>
      <c r="M21" s="80"/>
      <c r="N21" s="81"/>
      <c r="O21" s="81"/>
      <c r="P21" s="82"/>
      <c r="Q21" s="81"/>
      <c r="R21" s="81"/>
      <c r="S21" s="83"/>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69"/>
      <c r="BB21" s="34"/>
      <c r="BC21" s="35"/>
      <c r="IA21" s="37">
        <v>5</v>
      </c>
      <c r="IB21" s="65" t="s">
        <v>56</v>
      </c>
      <c r="IC21" s="37"/>
      <c r="ID21" s="37"/>
      <c r="IE21" s="37"/>
      <c r="IF21" s="38"/>
      <c r="IG21" s="38"/>
      <c r="IH21" s="38"/>
      <c r="II21" s="38"/>
    </row>
    <row r="22" spans="1:243" s="36" customFormat="1" ht="16.5">
      <c r="A22" s="76">
        <v>5.1</v>
      </c>
      <c r="B22" s="86" t="s">
        <v>57</v>
      </c>
      <c r="C22" s="28"/>
      <c r="D22" s="77">
        <v>1</v>
      </c>
      <c r="E22" s="67" t="s">
        <v>86</v>
      </c>
      <c r="F22" s="79">
        <v>356</v>
      </c>
      <c r="G22" s="39"/>
      <c r="H22" s="39"/>
      <c r="I22" s="31" t="s">
        <v>33</v>
      </c>
      <c r="J22" s="32">
        <f t="shared" si="0"/>
        <v>1</v>
      </c>
      <c r="K22" s="33" t="s">
        <v>34</v>
      </c>
      <c r="L22" s="33" t="s">
        <v>4</v>
      </c>
      <c r="M22" s="71"/>
      <c r="N22" s="72"/>
      <c r="O22" s="72"/>
      <c r="P22" s="73"/>
      <c r="Q22" s="72"/>
      <c r="R22" s="72"/>
      <c r="S22" s="74"/>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69">
        <f t="shared" si="1"/>
        <v>0</v>
      </c>
      <c r="BB22" s="69">
        <f t="shared" si="2"/>
        <v>0</v>
      </c>
      <c r="BC22" s="70" t="str">
        <f t="shared" si="3"/>
        <v>INR Zero Only</v>
      </c>
      <c r="IA22" s="37">
        <v>5.1</v>
      </c>
      <c r="IB22" s="37" t="s">
        <v>57</v>
      </c>
      <c r="IC22" s="37"/>
      <c r="ID22" s="37">
        <v>1</v>
      </c>
      <c r="IE22" s="37" t="s">
        <v>86</v>
      </c>
      <c r="IF22" s="38"/>
      <c r="IG22" s="38"/>
      <c r="IH22" s="38"/>
      <c r="II22" s="38"/>
    </row>
    <row r="23" spans="1:243" s="36" customFormat="1" ht="94.5">
      <c r="A23" s="76">
        <v>6</v>
      </c>
      <c r="B23" s="86" t="s">
        <v>58</v>
      </c>
      <c r="C23" s="28"/>
      <c r="D23" s="78"/>
      <c r="E23" s="29"/>
      <c r="F23" s="79"/>
      <c r="G23" s="30"/>
      <c r="H23" s="30"/>
      <c r="I23" s="31"/>
      <c r="J23" s="32"/>
      <c r="K23" s="33"/>
      <c r="L23" s="33"/>
      <c r="M23" s="80"/>
      <c r="N23" s="81"/>
      <c r="O23" s="81"/>
      <c r="P23" s="82"/>
      <c r="Q23" s="81"/>
      <c r="R23" s="81"/>
      <c r="S23" s="83"/>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69"/>
      <c r="BB23" s="34"/>
      <c r="BC23" s="35"/>
      <c r="IA23" s="37">
        <v>6</v>
      </c>
      <c r="IB23" s="65" t="s">
        <v>58</v>
      </c>
      <c r="IC23" s="37"/>
      <c r="ID23" s="37"/>
      <c r="IE23" s="37"/>
      <c r="IF23" s="38"/>
      <c r="IG23" s="38"/>
      <c r="IH23" s="38"/>
      <c r="II23" s="38"/>
    </row>
    <row r="24" spans="1:243" s="36" customFormat="1" ht="16.5">
      <c r="A24" s="76">
        <v>6.1</v>
      </c>
      <c r="B24" s="86" t="s">
        <v>59</v>
      </c>
      <c r="C24" s="28"/>
      <c r="D24" s="77">
        <v>1</v>
      </c>
      <c r="E24" s="67" t="s">
        <v>86</v>
      </c>
      <c r="F24" s="79">
        <v>412</v>
      </c>
      <c r="G24" s="39"/>
      <c r="H24" s="39"/>
      <c r="I24" s="31" t="s">
        <v>33</v>
      </c>
      <c r="J24" s="32">
        <f>IF(I24="Less(-)",-1,1)</f>
        <v>1</v>
      </c>
      <c r="K24" s="33" t="s">
        <v>34</v>
      </c>
      <c r="L24" s="33" t="s">
        <v>4</v>
      </c>
      <c r="M24" s="71"/>
      <c r="N24" s="72"/>
      <c r="O24" s="72"/>
      <c r="P24" s="73"/>
      <c r="Q24" s="72"/>
      <c r="R24" s="72"/>
      <c r="S24" s="74"/>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69">
        <f>total_amount_ba($B$2,$D$2,D24,F24,J24,K24,M24)</f>
        <v>0</v>
      </c>
      <c r="BB24" s="69">
        <f>BA24+SUM(N24:AZ24)</f>
        <v>0</v>
      </c>
      <c r="BC24" s="70" t="str">
        <f>SpellNumber(L24,BB24)</f>
        <v>INR Zero Only</v>
      </c>
      <c r="IA24" s="37">
        <v>6.1</v>
      </c>
      <c r="IB24" s="37" t="s">
        <v>59</v>
      </c>
      <c r="IC24" s="37"/>
      <c r="ID24" s="37">
        <v>1</v>
      </c>
      <c r="IE24" s="37" t="s">
        <v>86</v>
      </c>
      <c r="IF24" s="38"/>
      <c r="IG24" s="38"/>
      <c r="IH24" s="38"/>
      <c r="II24" s="38"/>
    </row>
    <row r="25" spans="1:243" s="36" customFormat="1" ht="16.5">
      <c r="A25" s="76">
        <v>6.2</v>
      </c>
      <c r="B25" s="86" t="s">
        <v>60</v>
      </c>
      <c r="C25" s="28"/>
      <c r="D25" s="77">
        <v>2</v>
      </c>
      <c r="E25" s="67" t="s">
        <v>86</v>
      </c>
      <c r="F25" s="79">
        <v>412</v>
      </c>
      <c r="G25" s="39"/>
      <c r="H25" s="39"/>
      <c r="I25" s="31" t="s">
        <v>33</v>
      </c>
      <c r="J25" s="32">
        <f t="shared" si="0"/>
        <v>1</v>
      </c>
      <c r="K25" s="33" t="s">
        <v>34</v>
      </c>
      <c r="L25" s="33" t="s">
        <v>4</v>
      </c>
      <c r="M25" s="71"/>
      <c r="N25" s="72"/>
      <c r="O25" s="72"/>
      <c r="P25" s="73"/>
      <c r="Q25" s="72"/>
      <c r="R25" s="72"/>
      <c r="S25" s="74"/>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69">
        <f t="shared" si="1"/>
        <v>0</v>
      </c>
      <c r="BB25" s="69">
        <f t="shared" si="2"/>
        <v>0</v>
      </c>
      <c r="BC25" s="70" t="str">
        <f t="shared" si="3"/>
        <v>INR Zero Only</v>
      </c>
      <c r="IA25" s="37">
        <v>6.2</v>
      </c>
      <c r="IB25" s="37" t="s">
        <v>60</v>
      </c>
      <c r="IC25" s="37"/>
      <c r="ID25" s="37">
        <v>2</v>
      </c>
      <c r="IE25" s="37" t="s">
        <v>86</v>
      </c>
      <c r="IF25" s="38"/>
      <c r="IG25" s="38"/>
      <c r="IH25" s="38"/>
      <c r="II25" s="38"/>
    </row>
    <row r="26" spans="1:243" s="36" customFormat="1" ht="78.75">
      <c r="A26" s="76">
        <v>7</v>
      </c>
      <c r="B26" s="86" t="s">
        <v>61</v>
      </c>
      <c r="C26" s="28"/>
      <c r="D26" s="78"/>
      <c r="E26" s="29"/>
      <c r="F26" s="79"/>
      <c r="G26" s="30"/>
      <c r="H26" s="30"/>
      <c r="I26" s="31"/>
      <c r="J26" s="32"/>
      <c r="K26" s="33"/>
      <c r="L26" s="33"/>
      <c r="M26" s="80"/>
      <c r="N26" s="81"/>
      <c r="O26" s="81"/>
      <c r="P26" s="82"/>
      <c r="Q26" s="81"/>
      <c r="R26" s="81"/>
      <c r="S26" s="83"/>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69"/>
      <c r="BB26" s="34"/>
      <c r="BC26" s="35"/>
      <c r="IA26" s="37">
        <v>7</v>
      </c>
      <c r="IB26" s="65" t="s">
        <v>61</v>
      </c>
      <c r="IC26" s="37"/>
      <c r="ID26" s="37"/>
      <c r="IE26" s="37"/>
      <c r="IF26" s="38"/>
      <c r="IG26" s="38"/>
      <c r="IH26" s="38"/>
      <c r="II26" s="38"/>
    </row>
    <row r="27" spans="1:243" s="36" customFormat="1" ht="16.5">
      <c r="A27" s="76">
        <v>7.1</v>
      </c>
      <c r="B27" s="86" t="s">
        <v>62</v>
      </c>
      <c r="C27" s="28"/>
      <c r="D27" s="77">
        <v>10</v>
      </c>
      <c r="E27" s="67" t="s">
        <v>86</v>
      </c>
      <c r="F27" s="79">
        <v>277</v>
      </c>
      <c r="G27" s="39"/>
      <c r="H27" s="39"/>
      <c r="I27" s="31" t="s">
        <v>33</v>
      </c>
      <c r="J27" s="32">
        <f>IF(I27="Less(-)",-1,1)</f>
        <v>1</v>
      </c>
      <c r="K27" s="33" t="s">
        <v>34</v>
      </c>
      <c r="L27" s="33" t="s">
        <v>4</v>
      </c>
      <c r="M27" s="71"/>
      <c r="N27" s="72"/>
      <c r="O27" s="72"/>
      <c r="P27" s="73"/>
      <c r="Q27" s="72"/>
      <c r="R27" s="72"/>
      <c r="S27" s="74"/>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69">
        <f>total_amount_ba($B$2,$D$2,D27,F27,J27,K27,M27)</f>
        <v>0</v>
      </c>
      <c r="BB27" s="69">
        <f>BA27+SUM(N27:AZ27)</f>
        <v>0</v>
      </c>
      <c r="BC27" s="70" t="str">
        <f>SpellNumber(L27,BB27)</f>
        <v>INR Zero Only</v>
      </c>
      <c r="IA27" s="37">
        <v>7.1</v>
      </c>
      <c r="IB27" s="37" t="s">
        <v>62</v>
      </c>
      <c r="IC27" s="37"/>
      <c r="ID27" s="37">
        <v>10</v>
      </c>
      <c r="IE27" s="37" t="s">
        <v>86</v>
      </c>
      <c r="IF27" s="38"/>
      <c r="IG27" s="38"/>
      <c r="IH27" s="38"/>
      <c r="II27" s="38"/>
    </row>
    <row r="28" spans="1:243" s="36" customFormat="1" ht="16.5">
      <c r="A28" s="76">
        <v>7.2</v>
      </c>
      <c r="B28" s="86" t="s">
        <v>63</v>
      </c>
      <c r="C28" s="28"/>
      <c r="D28" s="77">
        <v>10</v>
      </c>
      <c r="E28" s="67" t="s">
        <v>86</v>
      </c>
      <c r="F28" s="79">
        <v>1151</v>
      </c>
      <c r="G28" s="39"/>
      <c r="H28" s="39"/>
      <c r="I28" s="31" t="s">
        <v>33</v>
      </c>
      <c r="J28" s="32">
        <f>IF(I28="Less(-)",-1,1)</f>
        <v>1</v>
      </c>
      <c r="K28" s="33" t="s">
        <v>34</v>
      </c>
      <c r="L28" s="33" t="s">
        <v>4</v>
      </c>
      <c r="M28" s="71"/>
      <c r="N28" s="72"/>
      <c r="O28" s="72"/>
      <c r="P28" s="73"/>
      <c r="Q28" s="72"/>
      <c r="R28" s="72"/>
      <c r="S28" s="74"/>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69">
        <f>total_amount_ba($B$2,$D$2,D28,F28,J28,K28,M28)</f>
        <v>0</v>
      </c>
      <c r="BB28" s="69">
        <f>BA28+SUM(N28:AZ28)</f>
        <v>0</v>
      </c>
      <c r="BC28" s="70" t="str">
        <f>SpellNumber(L28,BB28)</f>
        <v>INR Zero Only</v>
      </c>
      <c r="IA28" s="37">
        <v>7.2</v>
      </c>
      <c r="IB28" s="37" t="s">
        <v>63</v>
      </c>
      <c r="IC28" s="37"/>
      <c r="ID28" s="37">
        <v>10</v>
      </c>
      <c r="IE28" s="37" t="s">
        <v>86</v>
      </c>
      <c r="IF28" s="38"/>
      <c r="IG28" s="38"/>
      <c r="IH28" s="38"/>
      <c r="II28" s="38"/>
    </row>
    <row r="29" spans="1:243" s="36" customFormat="1" ht="16.5">
      <c r="A29" s="76">
        <v>7.3</v>
      </c>
      <c r="B29" s="86" t="s">
        <v>64</v>
      </c>
      <c r="C29" s="28"/>
      <c r="D29" s="77">
        <v>3</v>
      </c>
      <c r="E29" s="67" t="s">
        <v>86</v>
      </c>
      <c r="F29" s="79">
        <v>1522</v>
      </c>
      <c r="G29" s="39"/>
      <c r="H29" s="39"/>
      <c r="I29" s="31" t="s">
        <v>33</v>
      </c>
      <c r="J29" s="32">
        <f>IF(I29="Less(-)",-1,1)</f>
        <v>1</v>
      </c>
      <c r="K29" s="33" t="s">
        <v>34</v>
      </c>
      <c r="L29" s="33" t="s">
        <v>4</v>
      </c>
      <c r="M29" s="71"/>
      <c r="N29" s="72"/>
      <c r="O29" s="72"/>
      <c r="P29" s="73"/>
      <c r="Q29" s="72"/>
      <c r="R29" s="72"/>
      <c r="S29" s="74"/>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69">
        <f>total_amount_ba($B$2,$D$2,D29,F29,J29,K29,M29)</f>
        <v>0</v>
      </c>
      <c r="BB29" s="69">
        <f>BA29+SUM(N29:AZ29)</f>
        <v>0</v>
      </c>
      <c r="BC29" s="70" t="str">
        <f>SpellNumber(L29,BB29)</f>
        <v>INR Zero Only</v>
      </c>
      <c r="IA29" s="37">
        <v>7.3</v>
      </c>
      <c r="IB29" s="37" t="s">
        <v>64</v>
      </c>
      <c r="IC29" s="37"/>
      <c r="ID29" s="37">
        <v>3</v>
      </c>
      <c r="IE29" s="37" t="s">
        <v>86</v>
      </c>
      <c r="IF29" s="38"/>
      <c r="IG29" s="38"/>
      <c r="IH29" s="38"/>
      <c r="II29" s="38"/>
    </row>
    <row r="30" spans="1:243" s="36" customFormat="1" ht="94.5">
      <c r="A30" s="76">
        <v>8</v>
      </c>
      <c r="B30" s="86" t="s">
        <v>65</v>
      </c>
      <c r="C30" s="28"/>
      <c r="D30" s="77">
        <v>1</v>
      </c>
      <c r="E30" s="67" t="s">
        <v>86</v>
      </c>
      <c r="F30" s="79">
        <v>25193.2</v>
      </c>
      <c r="G30" s="39"/>
      <c r="H30" s="39"/>
      <c r="I30" s="31" t="s">
        <v>33</v>
      </c>
      <c r="J30" s="32">
        <f>IF(I30="Less(-)",-1,1)</f>
        <v>1</v>
      </c>
      <c r="K30" s="33" t="s">
        <v>34</v>
      </c>
      <c r="L30" s="33" t="s">
        <v>4</v>
      </c>
      <c r="M30" s="71"/>
      <c r="N30" s="72"/>
      <c r="O30" s="72"/>
      <c r="P30" s="73"/>
      <c r="Q30" s="72"/>
      <c r="R30" s="72"/>
      <c r="S30" s="74"/>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69">
        <f>total_amount_ba($B$2,$D$2,D30,F30,J30,K30,M30)</f>
        <v>0</v>
      </c>
      <c r="BB30" s="69">
        <f>BA30+SUM(N30:AZ30)</f>
        <v>0</v>
      </c>
      <c r="BC30" s="70" t="str">
        <f>SpellNumber(L30,BB30)</f>
        <v>INR Zero Only</v>
      </c>
      <c r="IA30" s="37">
        <v>8</v>
      </c>
      <c r="IB30" s="37" t="s">
        <v>65</v>
      </c>
      <c r="IC30" s="37"/>
      <c r="ID30" s="37">
        <v>1</v>
      </c>
      <c r="IE30" s="37" t="s">
        <v>86</v>
      </c>
      <c r="IF30" s="38"/>
      <c r="IG30" s="38"/>
      <c r="IH30" s="38"/>
      <c r="II30" s="38"/>
    </row>
    <row r="31" spans="1:243" s="36" customFormat="1" ht="94.5">
      <c r="A31" s="76">
        <v>9</v>
      </c>
      <c r="B31" s="86" t="s">
        <v>66</v>
      </c>
      <c r="C31" s="28"/>
      <c r="D31" s="78"/>
      <c r="E31" s="29"/>
      <c r="F31" s="79"/>
      <c r="G31" s="30"/>
      <c r="H31" s="30"/>
      <c r="I31" s="31"/>
      <c r="J31" s="32"/>
      <c r="K31" s="33"/>
      <c r="L31" s="33"/>
      <c r="M31" s="80"/>
      <c r="N31" s="81"/>
      <c r="O31" s="81"/>
      <c r="P31" s="82"/>
      <c r="Q31" s="81"/>
      <c r="R31" s="81"/>
      <c r="S31" s="83"/>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69"/>
      <c r="BB31" s="34"/>
      <c r="BC31" s="35"/>
      <c r="IA31" s="37">
        <v>9</v>
      </c>
      <c r="IB31" s="65" t="s">
        <v>66</v>
      </c>
      <c r="IC31" s="37"/>
      <c r="ID31" s="37"/>
      <c r="IE31" s="37"/>
      <c r="IF31" s="38"/>
      <c r="IG31" s="38"/>
      <c r="IH31" s="38"/>
      <c r="II31" s="38"/>
    </row>
    <row r="32" spans="1:243" s="36" customFormat="1" ht="16.5">
      <c r="A32" s="76">
        <v>9.1</v>
      </c>
      <c r="B32" s="86" t="s">
        <v>67</v>
      </c>
      <c r="C32" s="28"/>
      <c r="D32" s="77">
        <v>2</v>
      </c>
      <c r="E32" s="67" t="s">
        <v>86</v>
      </c>
      <c r="F32" s="79">
        <v>2918.34</v>
      </c>
      <c r="G32" s="39"/>
      <c r="H32" s="39"/>
      <c r="I32" s="31" t="s">
        <v>33</v>
      </c>
      <c r="J32" s="32">
        <f>IF(I32="Less(-)",-1,1)</f>
        <v>1</v>
      </c>
      <c r="K32" s="33" t="s">
        <v>34</v>
      </c>
      <c r="L32" s="33" t="s">
        <v>4</v>
      </c>
      <c r="M32" s="71"/>
      <c r="N32" s="72"/>
      <c r="O32" s="72"/>
      <c r="P32" s="73"/>
      <c r="Q32" s="72"/>
      <c r="R32" s="72"/>
      <c r="S32" s="74"/>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69">
        <f>total_amount_ba($B$2,$D$2,D32,F32,J32,K32,M32)</f>
        <v>0</v>
      </c>
      <c r="BB32" s="69">
        <f>BA32+SUM(N32:AZ32)</f>
        <v>0</v>
      </c>
      <c r="BC32" s="70" t="str">
        <f>SpellNumber(L32,BB32)</f>
        <v>INR Zero Only</v>
      </c>
      <c r="IA32" s="37">
        <v>9.1</v>
      </c>
      <c r="IB32" s="37" t="s">
        <v>67</v>
      </c>
      <c r="IC32" s="37"/>
      <c r="ID32" s="37">
        <v>2</v>
      </c>
      <c r="IE32" s="37" t="s">
        <v>86</v>
      </c>
      <c r="IF32" s="38"/>
      <c r="IG32" s="38"/>
      <c r="IH32" s="38"/>
      <c r="II32" s="38"/>
    </row>
    <row r="33" spans="1:243" s="36" customFormat="1" ht="16.5">
      <c r="A33" s="76">
        <v>9.2</v>
      </c>
      <c r="B33" s="86" t="s">
        <v>68</v>
      </c>
      <c r="C33" s="28"/>
      <c r="D33" s="77">
        <v>1</v>
      </c>
      <c r="E33" s="67" t="s">
        <v>86</v>
      </c>
      <c r="F33" s="79">
        <v>3518.72</v>
      </c>
      <c r="G33" s="39"/>
      <c r="H33" s="39"/>
      <c r="I33" s="31" t="s">
        <v>33</v>
      </c>
      <c r="J33" s="32">
        <f>IF(I33="Less(-)",-1,1)</f>
        <v>1</v>
      </c>
      <c r="K33" s="33" t="s">
        <v>34</v>
      </c>
      <c r="L33" s="33" t="s">
        <v>4</v>
      </c>
      <c r="M33" s="71"/>
      <c r="N33" s="72"/>
      <c r="O33" s="72"/>
      <c r="P33" s="73"/>
      <c r="Q33" s="72"/>
      <c r="R33" s="72"/>
      <c r="S33" s="74"/>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69">
        <f>total_amount_ba($B$2,$D$2,D33,F33,J33,K33,M33)</f>
        <v>0</v>
      </c>
      <c r="BB33" s="69">
        <f>BA33+SUM(N33:AZ33)</f>
        <v>0</v>
      </c>
      <c r="BC33" s="70" t="str">
        <f>SpellNumber(L33,BB33)</f>
        <v>INR Zero Only</v>
      </c>
      <c r="IA33" s="37">
        <v>9.2</v>
      </c>
      <c r="IB33" s="37" t="s">
        <v>68</v>
      </c>
      <c r="IC33" s="37"/>
      <c r="ID33" s="37">
        <v>1</v>
      </c>
      <c r="IE33" s="37" t="s">
        <v>86</v>
      </c>
      <c r="IF33" s="38"/>
      <c r="IG33" s="38"/>
      <c r="IH33" s="38"/>
      <c r="II33" s="38"/>
    </row>
    <row r="34" spans="1:243" s="36" customFormat="1" ht="16.5">
      <c r="A34" s="76">
        <v>9.3</v>
      </c>
      <c r="B34" s="86" t="s">
        <v>69</v>
      </c>
      <c r="C34" s="28"/>
      <c r="D34" s="77">
        <v>6</v>
      </c>
      <c r="E34" s="67" t="s">
        <v>86</v>
      </c>
      <c r="F34" s="79">
        <v>3658.02</v>
      </c>
      <c r="G34" s="39"/>
      <c r="H34" s="39"/>
      <c r="I34" s="31" t="s">
        <v>33</v>
      </c>
      <c r="J34" s="32">
        <f>IF(I34="Less(-)",-1,1)</f>
        <v>1</v>
      </c>
      <c r="K34" s="33" t="s">
        <v>34</v>
      </c>
      <c r="L34" s="33" t="s">
        <v>4</v>
      </c>
      <c r="M34" s="71"/>
      <c r="N34" s="72"/>
      <c r="O34" s="72"/>
      <c r="P34" s="73"/>
      <c r="Q34" s="72"/>
      <c r="R34" s="72"/>
      <c r="S34" s="74"/>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69">
        <f>total_amount_ba($B$2,$D$2,D34,F34,J34,K34,M34)</f>
        <v>0</v>
      </c>
      <c r="BB34" s="69">
        <f>BA34+SUM(N34:AZ34)</f>
        <v>0</v>
      </c>
      <c r="BC34" s="70" t="str">
        <f>SpellNumber(L34,BB34)</f>
        <v>INR Zero Only</v>
      </c>
      <c r="IA34" s="37">
        <v>9.3</v>
      </c>
      <c r="IB34" s="37" t="s">
        <v>69</v>
      </c>
      <c r="IC34" s="37"/>
      <c r="ID34" s="37">
        <v>6</v>
      </c>
      <c r="IE34" s="37" t="s">
        <v>86</v>
      </c>
      <c r="IF34" s="38"/>
      <c r="IG34" s="38"/>
      <c r="IH34" s="38"/>
      <c r="II34" s="38"/>
    </row>
    <row r="35" spans="1:243" s="36" customFormat="1" ht="31.5">
      <c r="A35" s="76">
        <v>10</v>
      </c>
      <c r="B35" s="86" t="s">
        <v>70</v>
      </c>
      <c r="C35" s="28"/>
      <c r="D35" s="78"/>
      <c r="E35" s="29"/>
      <c r="F35" s="79"/>
      <c r="G35" s="30"/>
      <c r="H35" s="30"/>
      <c r="I35" s="31"/>
      <c r="J35" s="32"/>
      <c r="K35" s="33"/>
      <c r="L35" s="33"/>
      <c r="M35" s="80"/>
      <c r="N35" s="81"/>
      <c r="O35" s="81"/>
      <c r="P35" s="82"/>
      <c r="Q35" s="81"/>
      <c r="R35" s="81"/>
      <c r="S35" s="83"/>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69"/>
      <c r="BB35" s="34"/>
      <c r="BC35" s="35"/>
      <c r="IA35" s="37">
        <v>10</v>
      </c>
      <c r="IB35" s="65" t="s">
        <v>70</v>
      </c>
      <c r="IC35" s="37"/>
      <c r="ID35" s="37"/>
      <c r="IE35" s="37"/>
      <c r="IF35" s="38"/>
      <c r="IG35" s="38"/>
      <c r="IH35" s="38"/>
      <c r="II35" s="38"/>
    </row>
    <row r="36" spans="1:243" s="36" customFormat="1" ht="16.5">
      <c r="A36" s="76">
        <v>10.1</v>
      </c>
      <c r="B36" s="86" t="s">
        <v>71</v>
      </c>
      <c r="C36" s="28"/>
      <c r="D36" s="77">
        <v>2</v>
      </c>
      <c r="E36" s="67" t="s">
        <v>86</v>
      </c>
      <c r="F36" s="79">
        <v>497.4</v>
      </c>
      <c r="G36" s="39"/>
      <c r="H36" s="39"/>
      <c r="I36" s="31" t="s">
        <v>33</v>
      </c>
      <c r="J36" s="32">
        <f>IF(I36="Less(-)",-1,1)</f>
        <v>1</v>
      </c>
      <c r="K36" s="33" t="s">
        <v>34</v>
      </c>
      <c r="L36" s="33" t="s">
        <v>4</v>
      </c>
      <c r="M36" s="71"/>
      <c r="N36" s="72"/>
      <c r="O36" s="72"/>
      <c r="P36" s="73"/>
      <c r="Q36" s="72"/>
      <c r="R36" s="72"/>
      <c r="S36" s="74"/>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69">
        <f>total_amount_ba($B$2,$D$2,D36,F36,J36,K36,M36)</f>
        <v>0</v>
      </c>
      <c r="BB36" s="69">
        <f>BA36+SUM(N36:AZ36)</f>
        <v>0</v>
      </c>
      <c r="BC36" s="70" t="str">
        <f>SpellNumber(L36,BB36)</f>
        <v>INR Zero Only</v>
      </c>
      <c r="IA36" s="37">
        <v>10.1</v>
      </c>
      <c r="IB36" s="37" t="s">
        <v>71</v>
      </c>
      <c r="IC36" s="37"/>
      <c r="ID36" s="37">
        <v>2</v>
      </c>
      <c r="IE36" s="37" t="s">
        <v>86</v>
      </c>
      <c r="IF36" s="38"/>
      <c r="IG36" s="38"/>
      <c r="IH36" s="38"/>
      <c r="II36" s="38"/>
    </row>
    <row r="37" spans="1:243" s="36" customFormat="1" ht="16.5">
      <c r="A37" s="76">
        <v>10.2</v>
      </c>
      <c r="B37" s="86" t="s">
        <v>72</v>
      </c>
      <c r="C37" s="28"/>
      <c r="D37" s="77">
        <v>5</v>
      </c>
      <c r="E37" s="67" t="s">
        <v>86</v>
      </c>
      <c r="F37" s="79">
        <v>725.9</v>
      </c>
      <c r="G37" s="39"/>
      <c r="H37" s="39"/>
      <c r="I37" s="31" t="s">
        <v>33</v>
      </c>
      <c r="J37" s="32">
        <f>IF(I37="Less(-)",-1,1)</f>
        <v>1</v>
      </c>
      <c r="K37" s="33" t="s">
        <v>34</v>
      </c>
      <c r="L37" s="33" t="s">
        <v>4</v>
      </c>
      <c r="M37" s="71"/>
      <c r="N37" s="72"/>
      <c r="O37" s="72"/>
      <c r="P37" s="73"/>
      <c r="Q37" s="72"/>
      <c r="R37" s="72"/>
      <c r="S37" s="74"/>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69">
        <f>total_amount_ba($B$2,$D$2,D37,F37,J37,K37,M37)</f>
        <v>0</v>
      </c>
      <c r="BB37" s="69">
        <f>BA37+SUM(N37:AZ37)</f>
        <v>0</v>
      </c>
      <c r="BC37" s="70" t="str">
        <f>SpellNumber(L37,BB37)</f>
        <v>INR Zero Only</v>
      </c>
      <c r="IA37" s="37">
        <v>10.2</v>
      </c>
      <c r="IB37" s="37" t="s">
        <v>72</v>
      </c>
      <c r="IC37" s="37"/>
      <c r="ID37" s="37">
        <v>5</v>
      </c>
      <c r="IE37" s="37" t="s">
        <v>86</v>
      </c>
      <c r="IF37" s="38"/>
      <c r="IG37" s="38"/>
      <c r="IH37" s="38"/>
      <c r="II37" s="38"/>
    </row>
    <row r="38" spans="1:243" s="36" customFormat="1" ht="63">
      <c r="A38" s="76">
        <v>10.3</v>
      </c>
      <c r="B38" s="86" t="s">
        <v>73</v>
      </c>
      <c r="C38" s="28"/>
      <c r="D38" s="77">
        <v>3</v>
      </c>
      <c r="E38" s="67" t="s">
        <v>86</v>
      </c>
      <c r="F38" s="79">
        <v>1182</v>
      </c>
      <c r="G38" s="39"/>
      <c r="H38" s="39"/>
      <c r="I38" s="31" t="s">
        <v>33</v>
      </c>
      <c r="J38" s="32">
        <f>IF(I38="Less(-)",-1,1)</f>
        <v>1</v>
      </c>
      <c r="K38" s="33" t="s">
        <v>34</v>
      </c>
      <c r="L38" s="33" t="s">
        <v>4</v>
      </c>
      <c r="M38" s="71"/>
      <c r="N38" s="72"/>
      <c r="O38" s="72"/>
      <c r="P38" s="73"/>
      <c r="Q38" s="72"/>
      <c r="R38" s="72"/>
      <c r="S38" s="74"/>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69">
        <f>total_amount_ba($B$2,$D$2,D38,F38,J38,K38,M38)</f>
        <v>0</v>
      </c>
      <c r="BB38" s="69">
        <f>BA38+SUM(N38:AZ38)</f>
        <v>0</v>
      </c>
      <c r="BC38" s="70" t="str">
        <f>SpellNumber(L38,BB38)</f>
        <v>INR Zero Only</v>
      </c>
      <c r="IA38" s="37">
        <v>10.3</v>
      </c>
      <c r="IB38" s="37" t="s">
        <v>73</v>
      </c>
      <c r="IC38" s="37"/>
      <c r="ID38" s="37">
        <v>3</v>
      </c>
      <c r="IE38" s="37" t="s">
        <v>86</v>
      </c>
      <c r="IF38" s="38"/>
      <c r="IG38" s="38"/>
      <c r="IH38" s="38"/>
      <c r="II38" s="38"/>
    </row>
    <row r="39" spans="1:243" s="36" customFormat="1" ht="94.5">
      <c r="A39" s="76">
        <v>11</v>
      </c>
      <c r="B39" s="86" t="s">
        <v>94</v>
      </c>
      <c r="C39" s="28"/>
      <c r="D39" s="78"/>
      <c r="E39" s="29"/>
      <c r="F39" s="79"/>
      <c r="G39" s="30"/>
      <c r="H39" s="30"/>
      <c r="I39" s="31"/>
      <c r="J39" s="32"/>
      <c r="K39" s="33"/>
      <c r="L39" s="33"/>
      <c r="M39" s="80"/>
      <c r="N39" s="81"/>
      <c r="O39" s="81"/>
      <c r="P39" s="82"/>
      <c r="Q39" s="81"/>
      <c r="R39" s="81"/>
      <c r="S39" s="83"/>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69"/>
      <c r="BB39" s="34"/>
      <c r="BC39" s="35"/>
      <c r="IA39" s="37">
        <v>11</v>
      </c>
      <c r="IB39" s="65" t="s">
        <v>90</v>
      </c>
      <c r="IC39" s="37"/>
      <c r="ID39" s="37"/>
      <c r="IE39" s="37"/>
      <c r="IF39" s="38"/>
      <c r="IG39" s="38"/>
      <c r="IH39" s="38"/>
      <c r="II39" s="38"/>
    </row>
    <row r="40" spans="1:243" s="36" customFormat="1" ht="16.5">
      <c r="A40" s="76">
        <v>11.1</v>
      </c>
      <c r="B40" s="86" t="s">
        <v>92</v>
      </c>
      <c r="C40" s="28"/>
      <c r="D40" s="77">
        <v>6</v>
      </c>
      <c r="E40" s="67" t="s">
        <v>86</v>
      </c>
      <c r="F40" s="79">
        <v>3030.7</v>
      </c>
      <c r="G40" s="39"/>
      <c r="H40" s="39"/>
      <c r="I40" s="31" t="s">
        <v>33</v>
      </c>
      <c r="J40" s="32">
        <f>IF(I40="Less(-)",-1,1)</f>
        <v>1</v>
      </c>
      <c r="K40" s="33" t="s">
        <v>34</v>
      </c>
      <c r="L40" s="33" t="s">
        <v>4</v>
      </c>
      <c r="M40" s="71"/>
      <c r="N40" s="72"/>
      <c r="O40" s="72"/>
      <c r="P40" s="73"/>
      <c r="Q40" s="72"/>
      <c r="R40" s="72"/>
      <c r="S40" s="74"/>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69">
        <f>total_amount_ba($B$2,$D$2,D40,F40,J40,K40,M40)</f>
        <v>0</v>
      </c>
      <c r="BB40" s="69">
        <f>BA40+SUM(N40:AZ40)</f>
        <v>0</v>
      </c>
      <c r="BC40" s="70" t="str">
        <f>SpellNumber(L40,BB40)</f>
        <v>INR Zero Only</v>
      </c>
      <c r="IA40" s="37">
        <v>11.1</v>
      </c>
      <c r="IB40" s="37" t="s">
        <v>92</v>
      </c>
      <c r="IC40" s="37"/>
      <c r="ID40" s="37">
        <v>6</v>
      </c>
      <c r="IE40" s="37" t="s">
        <v>86</v>
      </c>
      <c r="IF40" s="38"/>
      <c r="IG40" s="38"/>
      <c r="IH40" s="38"/>
      <c r="II40" s="38"/>
    </row>
    <row r="41" spans="1:243" s="36" customFormat="1" ht="16.5">
      <c r="A41" s="76">
        <v>11.2</v>
      </c>
      <c r="B41" s="86" t="s">
        <v>91</v>
      </c>
      <c r="C41" s="28"/>
      <c r="D41" s="77">
        <v>6</v>
      </c>
      <c r="E41" s="67" t="s">
        <v>86</v>
      </c>
      <c r="F41" s="79">
        <v>7099.3</v>
      </c>
      <c r="G41" s="39"/>
      <c r="H41" s="39"/>
      <c r="I41" s="31" t="s">
        <v>33</v>
      </c>
      <c r="J41" s="32">
        <f>IF(I41="Less(-)",-1,1)</f>
        <v>1</v>
      </c>
      <c r="K41" s="33" t="s">
        <v>34</v>
      </c>
      <c r="L41" s="33" t="s">
        <v>4</v>
      </c>
      <c r="M41" s="71"/>
      <c r="N41" s="72"/>
      <c r="O41" s="72"/>
      <c r="P41" s="73"/>
      <c r="Q41" s="72"/>
      <c r="R41" s="72"/>
      <c r="S41" s="74"/>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69">
        <f>total_amount_ba($B$2,$D$2,D41,F41,J41,K41,M41)</f>
        <v>0</v>
      </c>
      <c r="BB41" s="69">
        <f>BA41+SUM(N41:AZ41)</f>
        <v>0</v>
      </c>
      <c r="BC41" s="70" t="str">
        <f>SpellNumber(L41,BB41)</f>
        <v>INR Zero Only</v>
      </c>
      <c r="IA41" s="37">
        <v>11.2</v>
      </c>
      <c r="IB41" s="37" t="s">
        <v>91</v>
      </c>
      <c r="IC41" s="37"/>
      <c r="ID41" s="37">
        <v>6</v>
      </c>
      <c r="IE41" s="37" t="s">
        <v>86</v>
      </c>
      <c r="IF41" s="38"/>
      <c r="IG41" s="38"/>
      <c r="IH41" s="38"/>
      <c r="II41" s="38"/>
    </row>
    <row r="42" spans="1:243" s="36" customFormat="1" ht="31.5">
      <c r="A42" s="76">
        <v>12</v>
      </c>
      <c r="B42" s="86" t="s">
        <v>74</v>
      </c>
      <c r="C42" s="28"/>
      <c r="D42" s="78"/>
      <c r="E42" s="29"/>
      <c r="F42" s="79"/>
      <c r="G42" s="30"/>
      <c r="H42" s="30"/>
      <c r="I42" s="31"/>
      <c r="J42" s="32"/>
      <c r="K42" s="33"/>
      <c r="L42" s="33"/>
      <c r="M42" s="80"/>
      <c r="N42" s="81"/>
      <c r="O42" s="81"/>
      <c r="P42" s="82"/>
      <c r="Q42" s="81"/>
      <c r="R42" s="81"/>
      <c r="S42" s="83"/>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69"/>
      <c r="BB42" s="34"/>
      <c r="BC42" s="35"/>
      <c r="IA42" s="37">
        <v>12</v>
      </c>
      <c r="IB42" s="65" t="s">
        <v>74</v>
      </c>
      <c r="IC42" s="37"/>
      <c r="ID42" s="37"/>
      <c r="IE42" s="37"/>
      <c r="IF42" s="38"/>
      <c r="IG42" s="38"/>
      <c r="IH42" s="38"/>
      <c r="II42" s="38"/>
    </row>
    <row r="43" spans="1:243" s="36" customFormat="1" ht="16.5">
      <c r="A43" s="76">
        <v>12.1</v>
      </c>
      <c r="B43" s="86" t="s">
        <v>75</v>
      </c>
      <c r="C43" s="28"/>
      <c r="D43" s="77">
        <v>100</v>
      </c>
      <c r="E43" s="67" t="s">
        <v>46</v>
      </c>
      <c r="F43" s="79">
        <v>284.9</v>
      </c>
      <c r="G43" s="39"/>
      <c r="H43" s="39"/>
      <c r="I43" s="31" t="s">
        <v>33</v>
      </c>
      <c r="J43" s="32">
        <f>IF(I43="Less(-)",-1,1)</f>
        <v>1</v>
      </c>
      <c r="K43" s="33" t="s">
        <v>34</v>
      </c>
      <c r="L43" s="33" t="s">
        <v>4</v>
      </c>
      <c r="M43" s="71"/>
      <c r="N43" s="72"/>
      <c r="O43" s="72"/>
      <c r="P43" s="73"/>
      <c r="Q43" s="72"/>
      <c r="R43" s="72"/>
      <c r="S43" s="74"/>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69">
        <f>total_amount_ba($B$2,$D$2,D43,F43,J43,K43,M43)</f>
        <v>0</v>
      </c>
      <c r="BB43" s="69">
        <f>BA43+SUM(N43:AZ43)</f>
        <v>0</v>
      </c>
      <c r="BC43" s="70" t="str">
        <f>SpellNumber(L43,BB43)</f>
        <v>INR Zero Only</v>
      </c>
      <c r="IA43" s="37">
        <v>12.1</v>
      </c>
      <c r="IB43" s="37" t="s">
        <v>75</v>
      </c>
      <c r="IC43" s="37"/>
      <c r="ID43" s="37">
        <v>100</v>
      </c>
      <c r="IE43" s="37" t="s">
        <v>46</v>
      </c>
      <c r="IF43" s="38"/>
      <c r="IG43" s="38"/>
      <c r="IH43" s="38"/>
      <c r="II43" s="38"/>
    </row>
    <row r="44" spans="1:243" s="36" customFormat="1" ht="31.5">
      <c r="A44" s="76">
        <v>12.2</v>
      </c>
      <c r="B44" s="86" t="s">
        <v>76</v>
      </c>
      <c r="C44" s="28"/>
      <c r="D44" s="77">
        <v>120</v>
      </c>
      <c r="E44" s="67" t="s">
        <v>46</v>
      </c>
      <c r="F44" s="79">
        <v>1315.5</v>
      </c>
      <c r="G44" s="39"/>
      <c r="H44" s="39"/>
      <c r="I44" s="31" t="s">
        <v>33</v>
      </c>
      <c r="J44" s="32">
        <f>IF(I44="Less(-)",-1,1)</f>
        <v>1</v>
      </c>
      <c r="K44" s="33" t="s">
        <v>34</v>
      </c>
      <c r="L44" s="33" t="s">
        <v>4</v>
      </c>
      <c r="M44" s="71"/>
      <c r="N44" s="72"/>
      <c r="O44" s="72"/>
      <c r="P44" s="73"/>
      <c r="Q44" s="72"/>
      <c r="R44" s="72"/>
      <c r="S44" s="74"/>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69">
        <f>total_amount_ba($B$2,$D$2,D44,F44,J44,K44,M44)</f>
        <v>0</v>
      </c>
      <c r="BB44" s="69">
        <f>BA44+SUM(N44:AZ44)</f>
        <v>0</v>
      </c>
      <c r="BC44" s="70" t="str">
        <f>SpellNumber(L44,BB44)</f>
        <v>INR Zero Only</v>
      </c>
      <c r="IA44" s="37">
        <v>12.2</v>
      </c>
      <c r="IB44" s="37" t="s">
        <v>76</v>
      </c>
      <c r="IC44" s="37"/>
      <c r="ID44" s="37">
        <v>120</v>
      </c>
      <c r="IE44" s="37" t="s">
        <v>46</v>
      </c>
      <c r="IF44" s="38"/>
      <c r="IG44" s="38"/>
      <c r="IH44" s="38"/>
      <c r="II44" s="38"/>
    </row>
    <row r="45" spans="1:243" s="36" customFormat="1" ht="16.5">
      <c r="A45" s="76">
        <v>12.3</v>
      </c>
      <c r="B45" s="86" t="s">
        <v>77</v>
      </c>
      <c r="C45" s="28"/>
      <c r="D45" s="77">
        <v>50</v>
      </c>
      <c r="E45" s="67" t="s">
        <v>46</v>
      </c>
      <c r="F45" s="79">
        <v>5570.1</v>
      </c>
      <c r="G45" s="39"/>
      <c r="H45" s="39"/>
      <c r="I45" s="31" t="s">
        <v>33</v>
      </c>
      <c r="J45" s="32">
        <f>IF(I45="Less(-)",-1,1)</f>
        <v>1</v>
      </c>
      <c r="K45" s="33" t="s">
        <v>34</v>
      </c>
      <c r="L45" s="33" t="s">
        <v>4</v>
      </c>
      <c r="M45" s="71"/>
      <c r="N45" s="72"/>
      <c r="O45" s="72"/>
      <c r="P45" s="73"/>
      <c r="Q45" s="72"/>
      <c r="R45" s="72"/>
      <c r="S45" s="74"/>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69">
        <f>total_amount_ba($B$2,$D$2,D45,F45,J45,K45,M45)</f>
        <v>0</v>
      </c>
      <c r="BB45" s="69">
        <f>BA45+SUM(N45:AZ45)</f>
        <v>0</v>
      </c>
      <c r="BC45" s="70" t="str">
        <f>SpellNumber(L45,BB45)</f>
        <v>INR Zero Only</v>
      </c>
      <c r="IA45" s="37">
        <v>12.3</v>
      </c>
      <c r="IB45" s="37" t="s">
        <v>77</v>
      </c>
      <c r="IC45" s="37"/>
      <c r="ID45" s="37">
        <v>50</v>
      </c>
      <c r="IE45" s="37" t="s">
        <v>46</v>
      </c>
      <c r="IF45" s="38"/>
      <c r="IG45" s="38"/>
      <c r="IH45" s="38"/>
      <c r="II45" s="38"/>
    </row>
    <row r="46" spans="1:243" s="36" customFormat="1" ht="47.25">
      <c r="A46" s="76">
        <v>13</v>
      </c>
      <c r="B46" s="86" t="s">
        <v>78</v>
      </c>
      <c r="C46" s="28"/>
      <c r="D46" s="78"/>
      <c r="E46" s="29"/>
      <c r="F46" s="79"/>
      <c r="G46" s="30"/>
      <c r="H46" s="30"/>
      <c r="I46" s="31"/>
      <c r="J46" s="32"/>
      <c r="K46" s="33"/>
      <c r="L46" s="33"/>
      <c r="M46" s="80"/>
      <c r="N46" s="81"/>
      <c r="O46" s="81"/>
      <c r="P46" s="82"/>
      <c r="Q46" s="81"/>
      <c r="R46" s="81"/>
      <c r="S46" s="83"/>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69"/>
      <c r="BB46" s="34"/>
      <c r="BC46" s="35"/>
      <c r="IA46" s="37">
        <v>13</v>
      </c>
      <c r="IB46" s="65" t="s">
        <v>78</v>
      </c>
      <c r="IC46" s="37"/>
      <c r="ID46" s="37"/>
      <c r="IE46" s="37"/>
      <c r="IF46" s="38"/>
      <c r="IG46" s="38"/>
      <c r="IH46" s="38"/>
      <c r="II46" s="38"/>
    </row>
    <row r="47" spans="1:243" s="36" customFormat="1" ht="16.5">
      <c r="A47" s="76">
        <v>13.1</v>
      </c>
      <c r="B47" s="86" t="s">
        <v>79</v>
      </c>
      <c r="C47" s="28"/>
      <c r="D47" s="77">
        <v>100</v>
      </c>
      <c r="E47" s="67" t="s">
        <v>87</v>
      </c>
      <c r="F47" s="79">
        <v>54</v>
      </c>
      <c r="G47" s="39"/>
      <c r="H47" s="39"/>
      <c r="I47" s="31" t="s">
        <v>33</v>
      </c>
      <c r="J47" s="32">
        <f>IF(I47="Less(-)",-1,1)</f>
        <v>1</v>
      </c>
      <c r="K47" s="33" t="s">
        <v>34</v>
      </c>
      <c r="L47" s="33" t="s">
        <v>4</v>
      </c>
      <c r="M47" s="71"/>
      <c r="N47" s="72"/>
      <c r="O47" s="72"/>
      <c r="P47" s="73"/>
      <c r="Q47" s="72"/>
      <c r="R47" s="72"/>
      <c r="S47" s="74"/>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69">
        <f>total_amount_ba($B$2,$D$2,D47,F47,J47,K47,M47)</f>
        <v>0</v>
      </c>
      <c r="BB47" s="69">
        <f>BA47+SUM(N47:AZ47)</f>
        <v>0</v>
      </c>
      <c r="BC47" s="70" t="str">
        <f>SpellNumber(L47,BB47)</f>
        <v>INR Zero Only</v>
      </c>
      <c r="IA47" s="37">
        <v>13.1</v>
      </c>
      <c r="IB47" s="37" t="s">
        <v>79</v>
      </c>
      <c r="IC47" s="37"/>
      <c r="ID47" s="37">
        <v>100</v>
      </c>
      <c r="IE47" s="37" t="s">
        <v>87</v>
      </c>
      <c r="IF47" s="38"/>
      <c r="IG47" s="38"/>
      <c r="IH47" s="38"/>
      <c r="II47" s="38"/>
    </row>
    <row r="48" spans="1:243" s="36" customFormat="1" ht="31.5">
      <c r="A48" s="76">
        <v>13.2</v>
      </c>
      <c r="B48" s="86" t="s">
        <v>80</v>
      </c>
      <c r="C48" s="28"/>
      <c r="D48" s="77">
        <v>120</v>
      </c>
      <c r="E48" s="67" t="s">
        <v>87</v>
      </c>
      <c r="F48" s="79">
        <v>170</v>
      </c>
      <c r="G48" s="39"/>
      <c r="H48" s="39"/>
      <c r="I48" s="31" t="s">
        <v>33</v>
      </c>
      <c r="J48" s="32">
        <f>IF(I48="Less(-)",-1,1)</f>
        <v>1</v>
      </c>
      <c r="K48" s="33" t="s">
        <v>34</v>
      </c>
      <c r="L48" s="33" t="s">
        <v>4</v>
      </c>
      <c r="M48" s="71"/>
      <c r="N48" s="72"/>
      <c r="O48" s="72"/>
      <c r="P48" s="73"/>
      <c r="Q48" s="72"/>
      <c r="R48" s="72"/>
      <c r="S48" s="74"/>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69">
        <f>total_amount_ba($B$2,$D$2,D48,F48,J48,K48,M48)</f>
        <v>0</v>
      </c>
      <c r="BB48" s="69">
        <f>BA48+SUM(N48:AZ48)</f>
        <v>0</v>
      </c>
      <c r="BC48" s="70" t="str">
        <f>SpellNumber(L48,BB48)</f>
        <v>INR Zero Only</v>
      </c>
      <c r="IA48" s="37">
        <v>13.2</v>
      </c>
      <c r="IB48" s="37" t="s">
        <v>80</v>
      </c>
      <c r="IC48" s="37"/>
      <c r="ID48" s="37">
        <v>120</v>
      </c>
      <c r="IE48" s="37" t="s">
        <v>87</v>
      </c>
      <c r="IF48" s="38"/>
      <c r="IG48" s="38"/>
      <c r="IH48" s="38"/>
      <c r="II48" s="38"/>
    </row>
    <row r="49" spans="1:243" s="36" customFormat="1" ht="78.75">
      <c r="A49" s="76">
        <v>14</v>
      </c>
      <c r="B49" s="86" t="s">
        <v>81</v>
      </c>
      <c r="C49" s="28"/>
      <c r="D49" s="78"/>
      <c r="E49" s="29"/>
      <c r="F49" s="79"/>
      <c r="G49" s="30"/>
      <c r="H49" s="30"/>
      <c r="I49" s="31"/>
      <c r="J49" s="32"/>
      <c r="K49" s="33"/>
      <c r="L49" s="33"/>
      <c r="M49" s="80"/>
      <c r="N49" s="81"/>
      <c r="O49" s="81"/>
      <c r="P49" s="82"/>
      <c r="Q49" s="81"/>
      <c r="R49" s="81"/>
      <c r="S49" s="83"/>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69"/>
      <c r="BB49" s="34"/>
      <c r="BC49" s="35"/>
      <c r="IA49" s="37">
        <v>14</v>
      </c>
      <c r="IB49" s="65" t="s">
        <v>81</v>
      </c>
      <c r="IC49" s="37"/>
      <c r="ID49" s="37"/>
      <c r="IE49" s="37"/>
      <c r="IF49" s="38"/>
      <c r="IG49" s="38"/>
      <c r="IH49" s="38"/>
      <c r="II49" s="38"/>
    </row>
    <row r="50" spans="1:243" s="36" customFormat="1" ht="16.5">
      <c r="A50" s="76">
        <v>14.1</v>
      </c>
      <c r="B50" s="86" t="s">
        <v>88</v>
      </c>
      <c r="C50" s="28"/>
      <c r="D50" s="77">
        <v>2</v>
      </c>
      <c r="E50" s="67" t="s">
        <v>86</v>
      </c>
      <c r="F50" s="79">
        <v>348</v>
      </c>
      <c r="G50" s="39"/>
      <c r="H50" s="39"/>
      <c r="I50" s="31" t="s">
        <v>33</v>
      </c>
      <c r="J50" s="32">
        <f>IF(I50="Less(-)",-1,1)</f>
        <v>1</v>
      </c>
      <c r="K50" s="33" t="s">
        <v>34</v>
      </c>
      <c r="L50" s="33" t="s">
        <v>4</v>
      </c>
      <c r="M50" s="71"/>
      <c r="N50" s="72"/>
      <c r="O50" s="72"/>
      <c r="P50" s="73"/>
      <c r="Q50" s="72"/>
      <c r="R50" s="72"/>
      <c r="S50" s="74"/>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69">
        <f>total_amount_ba($B$2,$D$2,D50,F50,J50,K50,M50)</f>
        <v>0</v>
      </c>
      <c r="BB50" s="69">
        <f>BA50+SUM(N50:AZ50)</f>
        <v>0</v>
      </c>
      <c r="BC50" s="70" t="str">
        <f>SpellNumber(L50,BB50)</f>
        <v>INR Zero Only</v>
      </c>
      <c r="IA50" s="37">
        <v>14.1</v>
      </c>
      <c r="IB50" s="37" t="s">
        <v>88</v>
      </c>
      <c r="IC50" s="37"/>
      <c r="ID50" s="37">
        <v>2</v>
      </c>
      <c r="IE50" s="37" t="s">
        <v>86</v>
      </c>
      <c r="IF50" s="38"/>
      <c r="IG50" s="38"/>
      <c r="IH50" s="38"/>
      <c r="II50" s="38"/>
    </row>
    <row r="51" spans="1:243" s="36" customFormat="1" ht="16.5">
      <c r="A51" s="76">
        <v>14.2</v>
      </c>
      <c r="B51" s="86" t="s">
        <v>89</v>
      </c>
      <c r="C51" s="28"/>
      <c r="D51" s="77">
        <v>2</v>
      </c>
      <c r="E51" s="67" t="s">
        <v>86</v>
      </c>
      <c r="F51" s="79">
        <v>554.4</v>
      </c>
      <c r="G51" s="39"/>
      <c r="H51" s="39"/>
      <c r="I51" s="31" t="s">
        <v>33</v>
      </c>
      <c r="J51" s="32">
        <f>IF(I51="Less(-)",-1,1)</f>
        <v>1</v>
      </c>
      <c r="K51" s="33" t="s">
        <v>34</v>
      </c>
      <c r="L51" s="33" t="s">
        <v>4</v>
      </c>
      <c r="M51" s="71"/>
      <c r="N51" s="72"/>
      <c r="O51" s="72"/>
      <c r="P51" s="73"/>
      <c r="Q51" s="72"/>
      <c r="R51" s="72"/>
      <c r="S51" s="74"/>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69">
        <f>total_amount_ba($B$2,$D$2,D51,F51,J51,K51,M51)</f>
        <v>0</v>
      </c>
      <c r="BB51" s="69">
        <f>BA51+SUM(N51:AZ51)</f>
        <v>0</v>
      </c>
      <c r="BC51" s="70" t="str">
        <f>SpellNumber(L51,BB51)</f>
        <v>INR Zero Only</v>
      </c>
      <c r="IA51" s="37">
        <v>14.2</v>
      </c>
      <c r="IB51" s="37" t="s">
        <v>89</v>
      </c>
      <c r="IC51" s="37"/>
      <c r="ID51" s="37">
        <v>2</v>
      </c>
      <c r="IE51" s="37" t="s">
        <v>86</v>
      </c>
      <c r="IF51" s="38"/>
      <c r="IG51" s="38"/>
      <c r="IH51" s="38"/>
      <c r="II51" s="38"/>
    </row>
    <row r="52" spans="1:243" s="36" customFormat="1" ht="47.25">
      <c r="A52" s="76">
        <v>15</v>
      </c>
      <c r="B52" s="86" t="s">
        <v>82</v>
      </c>
      <c r="C52" s="28"/>
      <c r="D52" s="77">
        <v>250</v>
      </c>
      <c r="E52" s="67" t="s">
        <v>87</v>
      </c>
      <c r="F52" s="79">
        <v>150.5</v>
      </c>
      <c r="G52" s="39"/>
      <c r="H52" s="39"/>
      <c r="I52" s="31" t="s">
        <v>33</v>
      </c>
      <c r="J52" s="32">
        <f>IF(I52="Less(-)",-1,1)</f>
        <v>1</v>
      </c>
      <c r="K52" s="33" t="s">
        <v>34</v>
      </c>
      <c r="L52" s="33" t="s">
        <v>4</v>
      </c>
      <c r="M52" s="71"/>
      <c r="N52" s="72"/>
      <c r="O52" s="72"/>
      <c r="P52" s="73"/>
      <c r="Q52" s="72"/>
      <c r="R52" s="72"/>
      <c r="S52" s="74"/>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69">
        <f>total_amount_ba($B$2,$D$2,D52,F52,J52,K52,M52)</f>
        <v>0</v>
      </c>
      <c r="BB52" s="69">
        <f>BA52+SUM(N52:AZ52)</f>
        <v>0</v>
      </c>
      <c r="BC52" s="70" t="str">
        <f>SpellNumber(L52,BB52)</f>
        <v>INR Zero Only</v>
      </c>
      <c r="IA52" s="37">
        <v>15</v>
      </c>
      <c r="IB52" s="37" t="s">
        <v>82</v>
      </c>
      <c r="IC52" s="37"/>
      <c r="ID52" s="37">
        <v>250</v>
      </c>
      <c r="IE52" s="37" t="s">
        <v>87</v>
      </c>
      <c r="IF52" s="38"/>
      <c r="IG52" s="38"/>
      <c r="IH52" s="38"/>
      <c r="II52" s="38"/>
    </row>
    <row r="53" spans="1:243" s="36" customFormat="1" ht="31.5">
      <c r="A53" s="76">
        <v>16</v>
      </c>
      <c r="B53" s="86" t="s">
        <v>83</v>
      </c>
      <c r="C53" s="28"/>
      <c r="D53" s="77">
        <v>30</v>
      </c>
      <c r="E53" s="67" t="s">
        <v>87</v>
      </c>
      <c r="F53" s="79">
        <v>1406.4</v>
      </c>
      <c r="G53" s="39"/>
      <c r="H53" s="39"/>
      <c r="I53" s="31" t="s">
        <v>33</v>
      </c>
      <c r="J53" s="32">
        <f>IF(I53="Less(-)",-1,1)</f>
        <v>1</v>
      </c>
      <c r="K53" s="33" t="s">
        <v>34</v>
      </c>
      <c r="L53" s="33" t="s">
        <v>4</v>
      </c>
      <c r="M53" s="71"/>
      <c r="N53" s="72"/>
      <c r="O53" s="72"/>
      <c r="P53" s="73"/>
      <c r="Q53" s="72"/>
      <c r="R53" s="72"/>
      <c r="S53" s="74"/>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69">
        <f>total_amount_ba($B$2,$D$2,D53,F53,J53,K53,M53)</f>
        <v>0</v>
      </c>
      <c r="BB53" s="69">
        <f>BA53+SUM(N53:AZ53)</f>
        <v>0</v>
      </c>
      <c r="BC53" s="70" t="str">
        <f>SpellNumber(L53,BB53)</f>
        <v>INR Zero Only</v>
      </c>
      <c r="IA53" s="37">
        <v>16</v>
      </c>
      <c r="IB53" s="37" t="s">
        <v>83</v>
      </c>
      <c r="IC53" s="37"/>
      <c r="ID53" s="37">
        <v>30</v>
      </c>
      <c r="IE53" s="37" t="s">
        <v>87</v>
      </c>
      <c r="IF53" s="38"/>
      <c r="IG53" s="38"/>
      <c r="IH53" s="38"/>
      <c r="II53" s="38"/>
    </row>
    <row r="54" spans="1:243" s="36" customFormat="1" ht="126">
      <c r="A54" s="76">
        <v>17</v>
      </c>
      <c r="B54" s="86" t="s">
        <v>93</v>
      </c>
      <c r="C54" s="28"/>
      <c r="D54" s="78"/>
      <c r="E54" s="29"/>
      <c r="F54" s="79"/>
      <c r="G54" s="30"/>
      <c r="H54" s="30"/>
      <c r="I54" s="31"/>
      <c r="J54" s="32"/>
      <c r="K54" s="33"/>
      <c r="L54" s="33"/>
      <c r="M54" s="80"/>
      <c r="N54" s="81"/>
      <c r="O54" s="81"/>
      <c r="P54" s="82"/>
      <c r="Q54" s="81"/>
      <c r="R54" s="81"/>
      <c r="S54" s="83"/>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69"/>
      <c r="BB54" s="34"/>
      <c r="BC54" s="35"/>
      <c r="IA54" s="37">
        <v>17</v>
      </c>
      <c r="IB54" s="65" t="s">
        <v>93</v>
      </c>
      <c r="IC54" s="37"/>
      <c r="ID54" s="37"/>
      <c r="IE54" s="37"/>
      <c r="IF54" s="38"/>
      <c r="IG54" s="38"/>
      <c r="IH54" s="38"/>
      <c r="II54" s="38"/>
    </row>
    <row r="55" spans="1:243" s="36" customFormat="1" ht="16.5">
      <c r="A55" s="76">
        <v>17.1</v>
      </c>
      <c r="B55" s="85" t="s">
        <v>84</v>
      </c>
      <c r="C55" s="28"/>
      <c r="D55" s="77">
        <v>3</v>
      </c>
      <c r="E55" s="67" t="s">
        <v>86</v>
      </c>
      <c r="F55" s="79">
        <v>77000</v>
      </c>
      <c r="G55" s="39"/>
      <c r="H55" s="39"/>
      <c r="I55" s="31" t="s">
        <v>33</v>
      </c>
      <c r="J55" s="32">
        <f>IF(I55="Less(-)",-1,1)</f>
        <v>1</v>
      </c>
      <c r="K55" s="33" t="s">
        <v>34</v>
      </c>
      <c r="L55" s="33" t="s">
        <v>4</v>
      </c>
      <c r="M55" s="71"/>
      <c r="N55" s="72"/>
      <c r="O55" s="72"/>
      <c r="P55" s="73"/>
      <c r="Q55" s="72"/>
      <c r="R55" s="72"/>
      <c r="S55" s="74"/>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69">
        <f>total_amount_ba($B$2,$D$2,D55,F55,J55,K55,M55)</f>
        <v>0</v>
      </c>
      <c r="BB55" s="34">
        <f>BA55+SUM(N55:AZ55)</f>
        <v>0</v>
      </c>
      <c r="BC55" s="35" t="str">
        <f>SpellNumber(L55,BB55)</f>
        <v>INR Zero Only</v>
      </c>
      <c r="IA55" s="37">
        <v>17.1</v>
      </c>
      <c r="IB55" s="37" t="s">
        <v>84</v>
      </c>
      <c r="IC55" s="37"/>
      <c r="ID55" s="37">
        <v>3</v>
      </c>
      <c r="IE55" s="37" t="s">
        <v>86</v>
      </c>
      <c r="IF55" s="38"/>
      <c r="IG55" s="38"/>
      <c r="IH55" s="38"/>
      <c r="II55" s="38"/>
    </row>
    <row r="56" spans="1:243" s="36" customFormat="1" ht="33" customHeight="1">
      <c r="A56" s="40" t="s">
        <v>35</v>
      </c>
      <c r="B56" s="41"/>
      <c r="C56" s="42"/>
      <c r="D56" s="43"/>
      <c r="E56" s="43"/>
      <c r="F56" s="43"/>
      <c r="G56" s="43"/>
      <c r="H56" s="44"/>
      <c r="I56" s="44"/>
      <c r="J56" s="44"/>
      <c r="K56" s="44"/>
      <c r="L56" s="45"/>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SUM(BA13:BA55)</f>
        <v>0</v>
      </c>
      <c r="BB56" s="47">
        <f>SUM(BB20:BB55)</f>
        <v>0</v>
      </c>
      <c r="BC56" s="35" t="str">
        <f>SpellNumber($E$2,BA56)</f>
        <v>INR Zero Only</v>
      </c>
      <c r="IA56" s="37"/>
      <c r="IB56" s="37"/>
      <c r="IC56" s="37"/>
      <c r="ID56" s="37"/>
      <c r="IE56" s="37"/>
      <c r="IF56" s="38"/>
      <c r="IG56" s="38"/>
      <c r="IH56" s="38"/>
      <c r="II56" s="38"/>
    </row>
    <row r="57" spans="1:243" s="57" customFormat="1" ht="39" customHeight="1" hidden="1">
      <c r="A57" s="48" t="s">
        <v>36</v>
      </c>
      <c r="B57" s="49"/>
      <c r="C57" s="50"/>
      <c r="D57" s="51"/>
      <c r="E57" s="62" t="s">
        <v>37</v>
      </c>
      <c r="F57" s="63"/>
      <c r="G57" s="52"/>
      <c r="H57" s="53"/>
      <c r="I57" s="53"/>
      <c r="J57" s="53"/>
      <c r="K57" s="54"/>
      <c r="L57" s="55"/>
      <c r="M57" s="56"/>
      <c r="O57" s="36"/>
      <c r="P57" s="36"/>
      <c r="Q57" s="36"/>
      <c r="R57" s="36"/>
      <c r="S57" s="36"/>
      <c r="BA57" s="58">
        <f>IF(ISBLANK(F57),0,IF(E57="Excess (+)",ROUND(BA56+(BA56*F57),2),IF(E57="Less (-)",ROUND(BA56+(BA56*F57*(-1)),2),0)))</f>
        <v>0</v>
      </c>
      <c r="BB57" s="59">
        <f>ROUND(BA57,0)</f>
        <v>0</v>
      </c>
      <c r="BC57" s="35" t="str">
        <f>SpellNumber(L57,BB57)</f>
        <v> Zero Only</v>
      </c>
      <c r="IA57" s="60"/>
      <c r="IB57" s="60"/>
      <c r="IC57" s="60"/>
      <c r="ID57" s="60"/>
      <c r="IE57" s="60"/>
      <c r="IF57" s="61"/>
      <c r="IG57" s="61"/>
      <c r="IH57" s="61"/>
      <c r="II57" s="61"/>
    </row>
    <row r="58" spans="1:243" s="57" customFormat="1" ht="51" customHeight="1">
      <c r="A58" s="40" t="s">
        <v>38</v>
      </c>
      <c r="B58" s="40"/>
      <c r="C58" s="88" t="str">
        <f>SpellNumber($E$2,BA56)</f>
        <v>INR Zero Only</v>
      </c>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IA58" s="60"/>
      <c r="IB58" s="60"/>
      <c r="IC58" s="60"/>
      <c r="ID58" s="60"/>
      <c r="IE58" s="60"/>
      <c r="IF58" s="61"/>
      <c r="IG58" s="61"/>
      <c r="IH58" s="61"/>
      <c r="II58" s="61"/>
    </row>
  </sheetData>
  <sheetProtection password="F5B2" sheet="1"/>
  <mergeCells count="8">
    <mergeCell ref="A9:BC9"/>
    <mergeCell ref="C58:BC58"/>
    <mergeCell ref="A1:L1"/>
    <mergeCell ref="A4:BC4"/>
    <mergeCell ref="A5:BC5"/>
    <mergeCell ref="A6:BC6"/>
    <mergeCell ref="A7:BC7"/>
    <mergeCell ref="B8:BC8"/>
  </mergeCells>
  <dataValidations count="21">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allowBlank="1" showInputMessage="1" showErrorMessage="1" promptTitle="Units" prompt="Please enter Units in text" sqref="E54 E16 E23 E21 E26 E31 E35 E39 E42 E46 E49">
      <formula1>0</formula1>
      <formula2>0</formula2>
    </dataValidation>
    <dataValidation type="decimal" allowBlank="1" showErrorMessage="1" errorTitle="Invalid Entry" error="Only Numeric Values are allowed. " sqref="A13:A54">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5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7">
      <formula1>0</formula1>
      <formula2>99.9</formula2>
    </dataValidation>
    <dataValidation type="decimal" allowBlank="1" showInputMessage="1" showErrorMessage="1" promptTitle="Basic Rate Entry" prompt="Please enter Basic Rate in Rupees for this item. " errorTitle="Invaid Entry" error="Only Numeric Values are allowed. " sqref="M22 M55 M13:M15 M17:M20 M24:M25 M27:M30 M32:M34 M36:M38 M40:M41 M43:M45 M47:M48 M50:M53">
      <formula1>0</formula1>
      <formula2>999999999999999</formula2>
    </dataValidation>
    <dataValidation allowBlank="1" showInputMessage="1" showErrorMessage="1" promptTitle="Units" prompt="Please enter Units in text" sqref="E22 E55 E13:E15 E17:E20 E24:E25 E27:E30 E32:E34 E36:E38 E40:E41 E43:E45 E47:E48 E50:E53"/>
    <dataValidation allowBlank="1" showInputMessage="1" showErrorMessage="1" promptTitle="Item Description" prompt="Please enter Item Description in text" sqref="B55"/>
    <dataValidation type="decimal" allowBlank="1" showInputMessage="1" showErrorMessage="1" errorTitle="Invalid Entry" error="Only Numeric Values are allowed. " sqref="A55">
      <formula1>0</formula1>
      <formula2>999999999999999</formula2>
    </dataValidation>
    <dataValidation type="list" allowBlank="1" showInputMessage="1" showErrorMessage="1" sqref="L53 L13 L14 L15 L16 L17 L18 L19 L20 L21 L22 L23 L24 L25 L26 L27 L28 L29 L30 L31 L32 L33 L34 L35 L36 L37 L38 L39 L40 L41 L42 L43 L44 L45 L46 L47 L48 L49 L50 L51 L52 L55 L54">
      <formula1>"INR"</formula1>
    </dataValidation>
    <dataValidation type="list" allowBlank="1" showErrorMessage="1" sqref="K13:K55">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3:H55">
      <formula1>0</formula1>
      <formula2>999999999999999</formula2>
    </dataValidation>
    <dataValidation allowBlank="1" showInputMessage="1" showErrorMessage="1" promptTitle="Itemcode/Make" prompt="Please enter text" sqref="C13:C55">
      <formula1>0</formula1>
      <formula2>0</formula2>
    </dataValidation>
    <dataValidation type="decimal" allowBlank="1" showInputMessage="1" showErrorMessage="1" promptTitle="Quantity" prompt="Please enter the Quantity for this item. " errorTitle="Invalid Entry" error="Only Numeric Values are allowed. " sqref="D13:D55 F13:F5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5">
      <formula1>0</formula1>
      <formula2>999999999999999</formula2>
    </dataValidation>
    <dataValidation type="list" showErrorMessage="1" sqref="I13:I55">
      <formula1>"Excess(+),Less(-)"</formula1>
      <formula2>0</formula2>
    </dataValidation>
    <dataValidation allowBlank="1" showInputMessage="1" showErrorMessage="1" promptTitle="Addition / Deduction" prompt="Please Choose the correct One" sqref="J13:J55">
      <formula1>0</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portrait" paperSize="9" scale="5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6" sqref="I26"/>
    </sheetView>
  </sheetViews>
  <sheetFormatPr defaultColWidth="9.140625" defaultRowHeight="15"/>
  <sheetData>
    <row r="6" spans="5:11" ht="15">
      <c r="E6" s="93" t="s">
        <v>39</v>
      </c>
      <c r="F6" s="93"/>
      <c r="G6" s="93"/>
      <c r="H6" s="93"/>
      <c r="I6" s="93"/>
      <c r="J6" s="93"/>
      <c r="K6" s="93"/>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2022-08-03T07:26:34Z</cp:lastPrinted>
  <dcterms:created xsi:type="dcterms:W3CDTF">2009-01-30T06:42:42Z</dcterms:created>
  <dcterms:modified xsi:type="dcterms:W3CDTF">2022-08-03T07:26:42Z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