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<sst xmlns="http://schemas.openxmlformats.org/spreadsheetml/2006/main" count="105" uniqueCount="54">
  <si>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</si>
  <si>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</si>
  <si>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</si>
  <si>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</si>
  <si>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</si>
  <si>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</si>
  <si>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</si>
  <si>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</si>
  <si>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</si>
  <si>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</si>
  <si>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</si>
  <si>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</si>
  <si>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</si>
  <si>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</si>
  <si>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</si>
  <si>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</si>
  <si>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</si>
  <si>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</si>
  <si>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</si>
  <si>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</si>
  <si>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</si>
  <si>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</si>
  <si>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</si>
  <si>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</si>
  <si>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</si>
  <si>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</si>
  <si>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</si>
  <si>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</si>
  <si>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</si>
  <si>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</si>
  <si>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</si>
  <si>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</si>
  <si>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</si>
  <si>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</si>
  <si>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</si>
  <si>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</si>
  <si>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</si>
  <si>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</si>
  <si>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</si>
  <si>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</si>
  <si>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</si>
  <si>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</si>
  <si>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</si>
  <si>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</si>
  <si>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</si>
  <si>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</si>
  <si>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</si>
  <si>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</si>
  <si>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Tender Inviting Authority: Project Engineer cum Estate Officer(I/C)</t>
  </si>
  <si>
    <t>Contact No:  0471-2778039, 8036</t>
  </si>
  <si>
    <t>JOB</t>
  </si>
  <si>
    <r>
      <t xml:space="preserve">TOTAL Estimated Project cost in
</t>
    </r>
    <r>
      <rPr>
        <b/>
        <sz val="11"/>
        <color indexed="10"/>
        <rFont val="Arial"/>
        <family val="2"/>
      </rPr>
      <t>Rs.      P</t>
    </r>
  </si>
  <si>
    <t>Name of Work: PROVIDING ARCHITECTURAL AND ENGINEERING CONSULTANCY SERVICES FOR CONSTRUCTION OF MATHS BLOCK USING PREFAB TECHNOLOGY AT IISER,THIRUVANANTHAPURAM</t>
  </si>
  <si>
    <t>THE FEES FOR  Providing Architectural and Engineering Consultancy Services for Construction of Maths Block using Prefab Technology at IISER,Thiruvananthapuram as per scope of work and Terms and Conditions of the Tender document including GST, as applicable. 
(Note : i) Bidder have to quote only %age above(+) the estimated cost of the Project shown in the BOQ, which will be evaluated as Quoted Price &amp; The Maximum Ceiling for Consultancy Fee is 5% of the Estimated Cost of the Work). 
ii) The Financial Bid(s) will be rejected during opening of the Financial Bid in case of Quoting Below / Less (-) as well as Above / Excess (+) against the Maximum Ceiling of Consultancy Fee of the Estimated Cost of the Work.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</si>
</sst>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sz val="11"/>
      <color indexed="8"/>
      <name val="Book Antiqua"/>
      <family val="1"/>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sz val="11"/>
      <color theme="1"/>
      <name val="Book Antiqua"/>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style="thin">
        <color theme="2" tint="-0.4999699890613556"/>
      </left>
      <right style="thin">
        <color theme="2" tint="-0.4999699890613556"/>
      </right>
      <top style="thin">
        <color theme="2" tint="-0.4999699890613556"/>
      </top>
      <bottom style="thin">
        <color theme="2" tint="-0.4999699890613556"/>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72" fillId="0" borderId="20" xfId="0" applyFont="1" applyFill="1" applyBorder="1" applyAlignment="1">
      <alignment horizontal="justify" vertical="top" wrapText="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17"/>
  <sheetViews>
    <sheetView showGridLines="0" zoomScale="75" zoomScaleNormal="75" zoomScalePageLayoutView="0" workbookViewId="0" topLeftCell="A1">
      <selection activeCell="E15" sqref="E15"/>
    </sheetView>
  </sheetViews>
  <sheetFormatPr defaultColWidth="9.140625" defaultRowHeight="15"/>
  <cols>
    <col min="1" max="1" width="14.8515625" style="26" customWidth="1"/>
    <col min="2" max="2" width="78.7109375" style="26" customWidth="1"/>
    <col min="3" max="3" width="23.421875" style="26" hidden="1" customWidth="1"/>
    <col min="4" max="4" width="15.140625" style="26" customWidth="1"/>
    <col min="5" max="5" width="8.421875" style="26" bestFit="1" customWidth="1"/>
    <col min="6" max="6" width="19.57421875" style="26" bestFit="1"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2"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36.7109375" style="26" bestFit="1" customWidth="1"/>
    <col min="56" max="238" width="9.140625" style="26" customWidth="1"/>
    <col min="239" max="243" width="9.140625" style="27" customWidth="1"/>
    <col min="244" max="16384" width="9.140625" style="26" customWidth="1"/>
  </cols>
  <sheetData>
    <row r="1" spans="1:243" s="1" customFormat="1" ht="27" customHeight="1">
      <c r="A1" s="70" t="str">
        <f>B2&amp;" BoQ"</f>
        <v>Percentage BoQ</v>
      </c>
      <c r="B1" s="70"/>
      <c r="C1" s="70"/>
      <c r="D1" s="70"/>
      <c r="E1" s="70"/>
      <c r="F1" s="70"/>
      <c r="G1" s="70"/>
      <c r="H1" s="70"/>
      <c r="I1" s="70"/>
      <c r="J1" s="70"/>
      <c r="K1" s="70"/>
      <c r="L1" s="70"/>
      <c r="O1" s="2"/>
      <c r="P1" s="2"/>
      <c r="Q1" s="3"/>
      <c r="IE1" s="3"/>
      <c r="IF1" s="3"/>
      <c r="IG1" s="3"/>
      <c r="IH1" s="3"/>
      <c r="II1" s="3"/>
    </row>
    <row r="2" spans="1:17" s="1" customFormat="1" ht="25.5" customHeight="1" hidden="1">
      <c r="A2" s="28" t="s">
        <v>3</v>
      </c>
      <c r="B2" s="28" t="s">
        <v>39</v>
      </c>
      <c r="C2" s="28" t="s">
        <v>4</v>
      </c>
      <c r="D2" s="28" t="s">
        <v>5</v>
      </c>
      <c r="E2" s="28" t="s">
        <v>6</v>
      </c>
      <c r="J2" s="4"/>
      <c r="K2" s="4"/>
      <c r="L2" s="4"/>
      <c r="O2" s="2"/>
      <c r="P2" s="2"/>
      <c r="Q2" s="3"/>
    </row>
    <row r="3" spans="1:243" s="1" customFormat="1" ht="30" customHeight="1" hidden="1">
      <c r="A3" s="1" t="s">
        <v>44</v>
      </c>
      <c r="C3" s="1" t="s">
        <v>43</v>
      </c>
      <c r="IE3" s="3"/>
      <c r="IF3" s="3"/>
      <c r="IG3" s="3"/>
      <c r="IH3" s="3"/>
      <c r="II3" s="3"/>
    </row>
    <row r="4" spans="1:243" s="5" customFormat="1" ht="30.75"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6"/>
      <c r="IF4" s="6"/>
      <c r="IG4" s="6"/>
      <c r="IH4" s="6"/>
      <c r="II4" s="6"/>
    </row>
    <row r="5" spans="1:243" s="5" customFormat="1" ht="30.75"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6"/>
      <c r="IF5" s="6"/>
      <c r="IG5" s="6"/>
      <c r="IH5" s="6"/>
      <c r="II5" s="6"/>
    </row>
    <row r="6" spans="1:243" s="5" customFormat="1" ht="30.75" customHeight="1">
      <c r="A6" s="71" t="s">
        <v>49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6"/>
      <c r="IF6" s="6"/>
      <c r="IG6" s="6"/>
      <c r="IH6" s="6"/>
      <c r="II6" s="6"/>
    </row>
    <row r="7" spans="1:243" s="5"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6"/>
      <c r="IF7" s="6"/>
      <c r="IG7" s="6"/>
      <c r="IH7" s="6"/>
      <c r="II7" s="6"/>
    </row>
    <row r="8" spans="1:243" s="7" customFormat="1" ht="58.5" customHeight="1">
      <c r="A8" s="29" t="s">
        <v>45</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8"/>
      <c r="IF8" s="8"/>
      <c r="IG8" s="8"/>
      <c r="IH8" s="8"/>
      <c r="II8" s="8"/>
    </row>
    <row r="9" spans="1:243" s="9" customFormat="1" ht="61.5" customHeight="1">
      <c r="A9" s="64"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49.5" customHeight="1">
      <c r="A11" s="11" t="s">
        <v>0</v>
      </c>
      <c r="B11" s="11" t="s">
        <v>15</v>
      </c>
      <c r="C11" s="11" t="s">
        <v>1</v>
      </c>
      <c r="D11" s="11" t="s">
        <v>16</v>
      </c>
      <c r="E11" s="11" t="s">
        <v>17</v>
      </c>
      <c r="F11" s="11" t="s">
        <v>46</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2" t="s">
        <v>51</v>
      </c>
      <c r="BB11" s="31" t="s">
        <v>30</v>
      </c>
      <c r="BC11" s="31"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172.5" customHeight="1">
      <c r="A13" s="32">
        <v>1</v>
      </c>
      <c r="B13" s="63" t="s">
        <v>53</v>
      </c>
      <c r="C13" s="33"/>
      <c r="D13" s="53">
        <v>1</v>
      </c>
      <c r="E13" s="15" t="s">
        <v>50</v>
      </c>
      <c r="F13" s="54">
        <v>64900000</v>
      </c>
      <c r="G13" s="21"/>
      <c r="H13" s="16"/>
      <c r="I13" s="34" t="s">
        <v>34</v>
      </c>
      <c r="J13" s="17">
        <f>IF(I13="Less(-)",-1,1)</f>
        <v>1</v>
      </c>
      <c r="K13" s="18" t="s">
        <v>40</v>
      </c>
      <c r="L13" s="18" t="s">
        <v>6</v>
      </c>
      <c r="M13" s="37"/>
      <c r="N13" s="21"/>
      <c r="O13" s="21"/>
      <c r="P13" s="38"/>
      <c r="Q13" s="21"/>
      <c r="R13" s="21"/>
      <c r="S13" s="38"/>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55">
        <f>total_amount_ba($B$2,$D$2,D13,F13,J13,K13,M13)</f>
        <v>64900000</v>
      </c>
      <c r="BB13" s="61">
        <f>BA13+SUM(N13:AZ13)</f>
        <v>64900000</v>
      </c>
      <c r="BC13" s="36" t="str">
        <f>SpellNumber(L13,BB13)</f>
        <v>INR  Six Crore Forty Nine Lakh    Only</v>
      </c>
      <c r="IE13" s="20">
        <v>1.01</v>
      </c>
      <c r="IF13" s="20" t="s">
        <v>35</v>
      </c>
      <c r="IG13" s="20" t="s">
        <v>32</v>
      </c>
      <c r="IH13" s="20">
        <v>123.223</v>
      </c>
      <c r="II13" s="20" t="s">
        <v>33</v>
      </c>
    </row>
    <row r="14" spans="1:243" s="19" customFormat="1" ht="34.5" customHeight="1">
      <c r="A14" s="39" t="s">
        <v>38</v>
      </c>
      <c r="B14" s="40"/>
      <c r="C14" s="41"/>
      <c r="D14" s="42"/>
      <c r="E14" s="42"/>
      <c r="F14" s="42"/>
      <c r="G14" s="42"/>
      <c r="H14" s="43"/>
      <c r="I14" s="43"/>
      <c r="J14" s="43"/>
      <c r="K14" s="43"/>
      <c r="L14" s="44"/>
      <c r="BA14" s="56">
        <f>SUM(BA13:BA13)</f>
        <v>64900000</v>
      </c>
      <c r="BB14" s="60">
        <f>SUM(BB13:BB13)</f>
        <v>64900000</v>
      </c>
      <c r="BC14" s="36" t="str">
        <f>SpellNumber($E$2,BB14)</f>
        <v>INR  Six Crore Forty Nine Lakh    Only</v>
      </c>
      <c r="IE14" s="20">
        <v>4</v>
      </c>
      <c r="IF14" s="20" t="s">
        <v>36</v>
      </c>
      <c r="IG14" s="20" t="s">
        <v>37</v>
      </c>
      <c r="IH14" s="20">
        <v>10</v>
      </c>
      <c r="II14" s="20" t="s">
        <v>33</v>
      </c>
    </row>
    <row r="15" spans="1:243" s="24" customFormat="1" ht="33.75" customHeight="1">
      <c r="A15" s="40" t="s">
        <v>42</v>
      </c>
      <c r="B15" s="45"/>
      <c r="C15" s="22"/>
      <c r="D15" s="46"/>
      <c r="E15" s="47" t="s">
        <v>47</v>
      </c>
      <c r="F15" s="58"/>
      <c r="G15" s="48"/>
      <c r="H15" s="23"/>
      <c r="I15" s="23"/>
      <c r="J15" s="23"/>
      <c r="K15" s="49"/>
      <c r="L15" s="50"/>
      <c r="M15" s="51"/>
      <c r="O15" s="19"/>
      <c r="P15" s="19"/>
      <c r="Q15" s="19"/>
      <c r="R15" s="19"/>
      <c r="S15" s="19"/>
      <c r="BA15" s="57">
        <f>BA14*F15</f>
        <v>0</v>
      </c>
      <c r="BB15" s="59">
        <f>ROUND(BA15,0)</f>
        <v>0</v>
      </c>
      <c r="BC15" s="36" t="str">
        <f>SpellNumber($E$2,BA15)</f>
        <v>INR Zero Only</v>
      </c>
      <c r="IE15" s="25"/>
      <c r="IF15" s="25"/>
      <c r="IG15" s="25"/>
      <c r="IH15" s="25"/>
      <c r="II15" s="25"/>
    </row>
    <row r="16" spans="1:243" s="24" customFormat="1" ht="41.25" customHeight="1">
      <c r="A16" s="39" t="s">
        <v>41</v>
      </c>
      <c r="B16" s="39"/>
      <c r="C16" s="67" t="str">
        <f>SpellNumber($E$2,BA15)</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25"/>
      <c r="IF16" s="25"/>
      <c r="IG16" s="25"/>
      <c r="IH16" s="25"/>
      <c r="II16" s="25"/>
    </row>
    <row r="17" spans="3:243" s="12" customFormat="1" ht="15">
      <c r="C17" s="26"/>
      <c r="D17" s="26"/>
      <c r="E17" s="26"/>
      <c r="F17" s="26"/>
      <c r="G17" s="26"/>
      <c r="H17" s="26"/>
      <c r="I17" s="26"/>
      <c r="J17" s="26"/>
      <c r="K17" s="26"/>
      <c r="L17" s="26"/>
      <c r="M17" s="26"/>
      <c r="O17" s="26"/>
      <c r="BA17" s="26"/>
      <c r="BC17" s="26"/>
      <c r="IE17" s="13"/>
      <c r="IF17" s="13"/>
      <c r="IG17" s="13"/>
      <c r="IH17" s="13"/>
      <c r="II17" s="13"/>
    </row>
  </sheetData>
  <sheetProtection password="F5B2" sheet="1" selectLockedCells="1"/>
  <mergeCells count="8">
    <mergeCell ref="A9:BC9"/>
    <mergeCell ref="C16:BC1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C2">
      <formula1>"Normal, SingleWindow, Alternate"</formula1>
    </dataValidation>
    <dataValidation type="list" allowBlank="1" showInputMessage="1" showErrorMessage="1" sqref="E15">
      <formula1>"Select, Excess (+), Less (-)"</formula1>
    </dataValidation>
    <dataValidation type="list" allowBlank="1" showInputMessage="1" showErrorMessage="1" sqref="L13">
      <formula1>"INR"</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A13">
      <formula1>0</formula1>
      <formula2>999999999999999</formula2>
    </dataValidation>
    <dataValidation type="list" showInputMessage="1" showErrorMessage="1" sqref="I13">
      <formula1>"Excess(+), Less(-)"</formula1>
    </dataValidation>
    <dataValidation allowBlank="1" showInputMessage="1" showErrorMessage="1" promptTitle="Addition / Deduction" prompt="Please Choose the correct One" sqref="J13"/>
    <dataValidation type="list" allowBlank="1" showInputMessage="1" showErrorMessage="1" sqref="K13">
      <formula1>"Partial Conversion, Full Conversion"</formula1>
    </dataValidation>
  </dataValidations>
  <printOptions/>
  <pageMargins left="0.7" right="0.7" top="0.75" bottom="0.75" header="0.3" footer="0.3"/>
  <pageSetup fitToHeight="0" fitToWidth="1"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2023-08-19T07:33:49Z</cp:lastPrinted>
  <dcterms:created xsi:type="dcterms:W3CDTF">2009-01-30T06:42:42Z</dcterms:created>
  <dcterms:modified xsi:type="dcterms:W3CDTF">2023-08-19T07:37:59Z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